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tabRatio="875" activeTab="0"/>
  </bookViews>
  <sheets>
    <sheet name="Középtávú terv" sheetId="1" r:id="rId1"/>
    <sheet name="1.sz.melléklet" sheetId="2" r:id="rId2"/>
    <sheet name="2.sz.melléklet" sheetId="3" r:id="rId3"/>
    <sheet name="2,1 sz.melléklet" sheetId="4" r:id="rId4"/>
    <sheet name="3.sz. melléklet" sheetId="5" r:id="rId5"/>
    <sheet name="4.sz. melléklet" sheetId="6" r:id="rId6"/>
    <sheet name="5.sz.melléklet" sheetId="7" r:id="rId7"/>
    <sheet name="6.sz.melléklet" sheetId="8" r:id="rId8"/>
    <sheet name="9.sz.melléklet" sheetId="9" r:id="rId9"/>
    <sheet name="10.sz.melléklet" sheetId="10" r:id="rId10"/>
    <sheet name="11.sz.melléklet" sheetId="11" r:id="rId11"/>
    <sheet name="12.sz.melléklet" sheetId="12" r:id="rId12"/>
    <sheet name="2.sz.Táj.t." sheetId="13" r:id="rId13"/>
  </sheets>
  <definedNames>
    <definedName name="_xlnm.Print_Area" localSheetId="10">'11.sz.melléklet'!$A$1:$G$42</definedName>
    <definedName name="_xlnm.Print_Area" localSheetId="5">'4.sz. melléklet'!$A$1:$H$19</definedName>
    <definedName name="_xlnm.Print_Area" localSheetId="6">'5.sz.melléklet'!$A$1:$H$33</definedName>
    <definedName name="_xlnm.Print_Area" localSheetId="7">'6.sz.melléklet'!$A$1:$G$60</definedName>
    <definedName name="_xlnm.Print_Area" localSheetId="8">'9.sz.melléklet'!$A$1:$E$130</definedName>
  </definedNames>
  <calcPr fullCalcOnLoad="1"/>
</workbook>
</file>

<file path=xl/sharedStrings.xml><?xml version="1.0" encoding="utf-8"?>
<sst xmlns="http://schemas.openxmlformats.org/spreadsheetml/2006/main" count="863" uniqueCount="529">
  <si>
    <t>Megnevezés</t>
  </si>
  <si>
    <t>Előirányzat</t>
  </si>
  <si>
    <t>I.</t>
  </si>
  <si>
    <t>1.</t>
  </si>
  <si>
    <t>HU_RO I.  sz. pályázat</t>
  </si>
  <si>
    <t>5 % önerő</t>
  </si>
  <si>
    <t>2.</t>
  </si>
  <si>
    <t>HU_RO II. sz. pályázat</t>
  </si>
  <si>
    <t>tervezés, pályázatírás</t>
  </si>
  <si>
    <t>3.</t>
  </si>
  <si>
    <t>Mozgókönyvtár települések előirányzatai</t>
  </si>
  <si>
    <t>későbbiekben  felosztva</t>
  </si>
  <si>
    <t>4.</t>
  </si>
  <si>
    <t>Szociális tüzifa juttatására</t>
  </si>
  <si>
    <t>pénzmaradványból</t>
  </si>
  <si>
    <t>Működési célú p.e.átadás és támogatás</t>
  </si>
  <si>
    <t>II.</t>
  </si>
  <si>
    <t>Évközi pályázatok tervezésére</t>
  </si>
  <si>
    <t>IVS Városi rehabilitációs program</t>
  </si>
  <si>
    <t>Szinpad pályázat önereje</t>
  </si>
  <si>
    <t>Felhalmozási célú p.e.átadás és támogatás</t>
  </si>
  <si>
    <t>MINDÖSSZESEN :</t>
  </si>
  <si>
    <t>A 2011.évi CLXXXVIII.tv 3.sz.melléklete szerinti normatívák</t>
  </si>
  <si>
    <t>Jogcím</t>
  </si>
  <si>
    <t>Normatíva megnev.</t>
  </si>
  <si>
    <t>Fajl.összeg</t>
  </si>
  <si>
    <t>LÉTSZÁM</t>
  </si>
  <si>
    <t>Mutató-szám</t>
  </si>
  <si>
    <t>Támogatás összege</t>
  </si>
  <si>
    <t xml:space="preserve">  2012 8 hó</t>
  </si>
  <si>
    <t xml:space="preserve">  2012 4 hó</t>
  </si>
  <si>
    <t>1.(1)</t>
  </si>
  <si>
    <t>Települési önk.üzemelt.,igazg.sportfeladatai</t>
  </si>
  <si>
    <t>Körzeti igazgatás</t>
  </si>
  <si>
    <t xml:space="preserve"> </t>
  </si>
  <si>
    <t>2.a</t>
  </si>
  <si>
    <t>Okmányiroda - alaphozzájárulás</t>
  </si>
  <si>
    <t>2.b(1)</t>
  </si>
  <si>
    <t>Okmányiroda - működési kiadások tám.</t>
  </si>
  <si>
    <t>2.b.(2)</t>
  </si>
  <si>
    <t>de településenként legalább 2000000 forint (kiegészítés)</t>
  </si>
  <si>
    <t>2.c</t>
  </si>
  <si>
    <t>Gyámügyi igazgatási feladatok</t>
  </si>
  <si>
    <t>5.</t>
  </si>
  <si>
    <t>Lakott külterülettel kapcsolatos feladatok</t>
  </si>
  <si>
    <t>6.</t>
  </si>
  <si>
    <t>Lakossági tel.folyékony hull.ártalmatlanítása</t>
  </si>
  <si>
    <t>7.a</t>
  </si>
  <si>
    <t>Építésügy-térségi feladatok</t>
  </si>
  <si>
    <t>7.b</t>
  </si>
  <si>
    <t>Építésügy-kiegészítő hozzájárulás</t>
  </si>
  <si>
    <t>8.</t>
  </si>
  <si>
    <t>Üdülőhelyi feladatok</t>
  </si>
  <si>
    <t>10.</t>
  </si>
  <si>
    <t>Pénzbeli szociális juttatások</t>
  </si>
  <si>
    <t>14.a</t>
  </si>
  <si>
    <t>Bölcsődei ellátás</t>
  </si>
  <si>
    <t>II.3.(1)</t>
  </si>
  <si>
    <t>Ingyenes intézményi étkezés</t>
  </si>
  <si>
    <t>15.a(2)1</t>
  </si>
  <si>
    <t>Óvodai nevelés, 8 hónapra</t>
  </si>
  <si>
    <t>15.a(2) 2</t>
  </si>
  <si>
    <t>Óvodai nevelés, 4 hónapra</t>
  </si>
  <si>
    <t>15.b(2)1</t>
  </si>
  <si>
    <t xml:space="preserve">Általános isk.oktatás 1-2.évf  </t>
  </si>
  <si>
    <t>15.b(5)1</t>
  </si>
  <si>
    <t>Általános isk.oktatás 3.évf.</t>
  </si>
  <si>
    <t>15.b(6)1</t>
  </si>
  <si>
    <t>Általános isk.oktatás 4.évf.</t>
  </si>
  <si>
    <t>15.b(8)1</t>
  </si>
  <si>
    <t>Általános isk.oktatás 5-6.évf</t>
  </si>
  <si>
    <t>15.b(11)1</t>
  </si>
  <si>
    <t>Általános isk.oktatás 7-8.évf.</t>
  </si>
  <si>
    <t>15.b(3)2</t>
  </si>
  <si>
    <t>Általános isk.oktatás 1-2.évf.</t>
  </si>
  <si>
    <t>15.b(5)2</t>
  </si>
  <si>
    <t>15.b(6)2</t>
  </si>
  <si>
    <t>15.b(9)2</t>
  </si>
  <si>
    <t>Általános isk.oktatás 5-6.évf.</t>
  </si>
  <si>
    <t>15.b(12)2</t>
  </si>
  <si>
    <t xml:space="preserve">Általános isk.oktatás 7-8.évf. </t>
  </si>
  <si>
    <t>15.e(1)1</t>
  </si>
  <si>
    <t>Alapfokú műv.okt, zeneművészet</t>
  </si>
  <si>
    <t>15.e(2)1</t>
  </si>
  <si>
    <t>15.e(1)2</t>
  </si>
  <si>
    <t>15.e(2)2</t>
  </si>
  <si>
    <t>15.g(1)1</t>
  </si>
  <si>
    <t>Napközi otthonos foglalk. 1-4.évf.</t>
  </si>
  <si>
    <t>15.g(2)1</t>
  </si>
  <si>
    <t>Napközi otthonos foglalk. 5-8.évf.</t>
  </si>
  <si>
    <t>15.g(2)2</t>
  </si>
  <si>
    <t>15.g(1)3</t>
  </si>
  <si>
    <t>16.baa (2)1</t>
  </si>
  <si>
    <t>SNI-s , ált.iskolás magántanuló</t>
  </si>
  <si>
    <t>16.baa (2)2</t>
  </si>
  <si>
    <t>16.bac(1)1</t>
  </si>
  <si>
    <t>SNI-s testi,érzékszervi súlyos fogy.</t>
  </si>
  <si>
    <t>16.bac(1)2</t>
  </si>
  <si>
    <t>16.bad(1)1</t>
  </si>
  <si>
    <t>SNI-s  beszédfogyatékos</t>
  </si>
  <si>
    <t>16.bad(1)2</t>
  </si>
  <si>
    <t>16.bae(1)1</t>
  </si>
  <si>
    <t>SNI-s megism.funk.v.viselk.fejl.</t>
  </si>
  <si>
    <t>16.bae(1)2</t>
  </si>
  <si>
    <t>I.1. 1</t>
  </si>
  <si>
    <t>Ped.szakszolgálat 8 hónapra</t>
  </si>
  <si>
    <t>I.1. 2</t>
  </si>
  <si>
    <t>Ped.szakszolgálat 4 hónapra</t>
  </si>
  <si>
    <t>I.2. 1</t>
  </si>
  <si>
    <t>Pedagógus továbbképzés 8 hónapra</t>
  </si>
  <si>
    <t>I.2. 2</t>
  </si>
  <si>
    <t>Pedagógus továbbképzés 4 hónapra</t>
  </si>
  <si>
    <t>I.3.a1</t>
  </si>
  <si>
    <t>Oszt.főnöki pótlék kieg.8 hónapra</t>
  </si>
  <si>
    <t>I.3.a2</t>
  </si>
  <si>
    <t>Oszt.főnöki pótlék kieg.4 hónapra</t>
  </si>
  <si>
    <t>I.3.b1</t>
  </si>
  <si>
    <t>Gyógypedagógiai pótlék 8 hónapra</t>
  </si>
  <si>
    <t>I.3.b2</t>
  </si>
  <si>
    <t>Gyógypedagógiai pótlék 4 hónapra</t>
  </si>
  <si>
    <t>I.4.a1</t>
  </si>
  <si>
    <t>Kedv.óvodai,iskolai étkezés</t>
  </si>
  <si>
    <t>I.4.b</t>
  </si>
  <si>
    <t>Tanulók ingyenes tankönyvell.tám.</t>
  </si>
  <si>
    <t>I.5. 1</t>
  </si>
  <si>
    <t>Szakmai,tanügyig.inf.feladat tám.8 hónapra</t>
  </si>
  <si>
    <t>I.5. 2</t>
  </si>
  <si>
    <t>Szakmai,tanügyig.inf.feladat tám.4 hónapra</t>
  </si>
  <si>
    <t>+2</t>
  </si>
  <si>
    <t>3.számú melléklet szerinti támogatások MINDÖSSZESEN:</t>
  </si>
  <si>
    <t>5.számú melléklet</t>
  </si>
  <si>
    <t xml:space="preserve">Adósságot keletkeztető fejlesztési célok </t>
  </si>
  <si>
    <t>ezer ft-ban</t>
  </si>
  <si>
    <t>2017-2036</t>
  </si>
  <si>
    <t>Termálfürdő téliesítés hitelének törlesztése</t>
  </si>
  <si>
    <t>Szennyvíz beruházás hitele</t>
  </si>
  <si>
    <t>16 296/év+kamat</t>
  </si>
  <si>
    <t>Útépítés ( Ady, Toldi,Vörösmarty) hitel+kamat</t>
  </si>
  <si>
    <t>Kerékpárút pályázat hitel+kamat</t>
  </si>
  <si>
    <t>Megjegyzés:</t>
  </si>
  <si>
    <t>Törlesztési idő: 2012-2016.I.fé kamatok</t>
  </si>
  <si>
    <t>2016.II.féé-2036 :16.296 e ft/év tőke +kamatok</t>
  </si>
  <si>
    <t>2012-ben folyósítási díj fizetés</t>
  </si>
  <si>
    <t>2013-ban visszfizetés tőke+kamat</t>
  </si>
  <si>
    <t>2012-ben folyósítási díj</t>
  </si>
  <si>
    <t>2013-2014 tőke+kamat törlesztése</t>
  </si>
  <si>
    <t>ÖSSZESEN:</t>
  </si>
  <si>
    <r>
      <t>Szennyvíz beruházás hitele</t>
    </r>
    <r>
      <rPr>
        <sz val="10"/>
        <rFont val="Times New Roman"/>
        <family val="1"/>
      </rPr>
      <t xml:space="preserve"> 165 millió forint</t>
    </r>
  </si>
  <si>
    <r>
      <t xml:space="preserve">Útépítés hitele </t>
    </r>
    <r>
      <rPr>
        <sz val="10"/>
        <rFont val="Times New Roman"/>
        <family val="1"/>
      </rPr>
      <t>12 millió forint,</t>
    </r>
  </si>
  <si>
    <r>
      <t>Kerékpárút hitele</t>
    </r>
    <r>
      <rPr>
        <sz val="10"/>
        <rFont val="Times New Roman"/>
        <family val="1"/>
      </rPr>
      <t xml:space="preserve"> 18 millió forint</t>
    </r>
  </si>
  <si>
    <t>4.számú melléklet</t>
  </si>
  <si>
    <t>Önkormányzat saját bevételeinek számbavétele</t>
  </si>
  <si>
    <t>az adósságot keletkeztető ügyletekhez</t>
  </si>
  <si>
    <t>BEVÉTELEK</t>
  </si>
  <si>
    <t>2017-36</t>
  </si>
  <si>
    <t>Helyi adóból származó bevételek</t>
  </si>
  <si>
    <t>Vagyon értékesítés</t>
  </si>
  <si>
    <t>Vagyon hasznosítás ( bérbeadás )</t>
  </si>
  <si>
    <t>Bírság, pótlék</t>
  </si>
  <si>
    <t>Osztalék</t>
  </si>
  <si>
    <t>353/2011(XII.30) Korm rendelet szerint</t>
  </si>
  <si>
    <t>keletkeztető ügylet</t>
  </si>
  <si>
    <r>
      <t xml:space="preserve">e saját bevételek </t>
    </r>
    <r>
      <rPr>
        <u val="single"/>
        <sz val="12"/>
        <rFont val="Times New Roman"/>
        <family val="1"/>
      </rPr>
      <t>50%</t>
    </r>
    <r>
      <rPr>
        <sz val="12"/>
        <rFont val="Times New Roman"/>
        <family val="1"/>
      </rPr>
      <t>-áig köthetőadósságot</t>
    </r>
  </si>
  <si>
    <t>Ebből : központi forrás</t>
  </si>
  <si>
    <t>Társadalmi szervezetek támogatása</t>
  </si>
  <si>
    <t>Kizárólagos önkorm.tulajdonú Gt</t>
  </si>
  <si>
    <t>Más önk-nak Vésztő MÁV közmunka</t>
  </si>
  <si>
    <t>Többcélú Társulásnak ügyelet ellátására</t>
  </si>
  <si>
    <t>Eredményesség díjazására</t>
  </si>
  <si>
    <t>Temető működtetéshez hozzájárulás</t>
  </si>
  <si>
    <t>Ivóvíz minőség javítóprogram</t>
  </si>
  <si>
    <t>DAREH fejlesztési célú p.eszköz átadás</t>
  </si>
  <si>
    <t xml:space="preserve">                                                     9.sz. melléklet a ../2012.(II.16.)önkorm.rendelethez</t>
  </si>
  <si>
    <t>Az európai uniós támogatással megvalósuló programok, projektek bevételei, kiadásai  (pénzforgalmi szemléletben)</t>
  </si>
  <si>
    <t>EU-s projekt neve, azonosítója:</t>
  </si>
  <si>
    <t>Ezer forintban!</t>
  </si>
  <si>
    <t>Források</t>
  </si>
  <si>
    <t>2012.</t>
  </si>
  <si>
    <t>2013.</t>
  </si>
  <si>
    <t>2013.után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</si>
  <si>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</si>
  <si>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</si>
  <si>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</si>
  <si>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</si>
  <si>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</si>
  <si>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</si>
  <si>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</si>
  <si>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</si>
  <si>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</si>
  <si>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</si>
  <si>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</si>
  <si>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</si>
  <si>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</si>
  <si>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</si>
  <si>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2012.*</t>
  </si>
  <si>
    <t>* csak önerő biztosítása</t>
  </si>
  <si>
    <t>Füzesgyarmat Város(2A-2/B-4-5-6-7-8-9-10)öbl.</t>
  </si>
  <si>
    <t>szennyvízcsatornázása és szennyvíz tisztító telep bővítése</t>
  </si>
  <si>
    <t>KEOP-1.2.0/2F/09-2010-0014</t>
  </si>
  <si>
    <t>Füzesgyarmaton KOMPLEX Kerékpárforgalmi hálózat kiépítése</t>
  </si>
  <si>
    <t>DAOP-3.1.2/A-11-2011-0002</t>
  </si>
  <si>
    <t>BAROSS - KLAPKA összekötő út építése</t>
  </si>
  <si>
    <t>DAOP-3.1.1/B-09-2009-0011</t>
  </si>
  <si>
    <t>Vállalkozáserősítő Program a Körös-Sárréten valamint Bors és térségében</t>
  </si>
  <si>
    <t>HU-RO 1.1001/300/2.1.2</t>
  </si>
  <si>
    <t>még nincs azonosító</t>
  </si>
  <si>
    <t>Ssz.</t>
  </si>
  <si>
    <t>B E V É T E L E K                      ezer Ft-ban</t>
  </si>
  <si>
    <t>Intézményi működési bevételek</t>
  </si>
  <si>
    <t>Kamat bevétel</t>
  </si>
  <si>
    <t>- építményadó</t>
  </si>
  <si>
    <t>- idegenforgalmi adó</t>
  </si>
  <si>
    <t>- iparűzési adó</t>
  </si>
  <si>
    <t xml:space="preserve"> - pótlékok, bírságok</t>
  </si>
  <si>
    <t>III.</t>
  </si>
  <si>
    <t>Átengedett központi adók</t>
  </si>
  <si>
    <t>Talajterhelési díj</t>
  </si>
  <si>
    <t>Termőföld bérbeadásából</t>
  </si>
  <si>
    <t>Gépjárműadó</t>
  </si>
  <si>
    <t>IV.</t>
  </si>
  <si>
    <t>Egyéb sajátos bevételek</t>
  </si>
  <si>
    <t>Önk.lakások lakbérbevétele</t>
  </si>
  <si>
    <t>Egyéb önk.-i helyiségek bérbeadásából szárm.bev.</t>
  </si>
  <si>
    <t>Működési bevételek /I-IV-ig/ összesen:</t>
  </si>
  <si>
    <t>V.</t>
  </si>
  <si>
    <t>Felhalmozási bevételek</t>
  </si>
  <si>
    <t>Ingatlan (telek) értékesítése</t>
  </si>
  <si>
    <t>Egyéb felhalmozási bevétel (Vízmű nettó bérleti díj)</t>
  </si>
  <si>
    <t>Önk.lakások értékesítése</t>
  </si>
  <si>
    <t>VI.</t>
  </si>
  <si>
    <t>Önkormányzat költségvetési támogatása</t>
  </si>
  <si>
    <t>Normatív áll.hozzájár.-lakosságszámhoz kötött</t>
  </si>
  <si>
    <t>Normatív áll.hozzájár.-feladatmutatóhoz kötött</t>
  </si>
  <si>
    <t>Kieg.tám.(pedagógiai továbbkképz., ~ szakszolg.)</t>
  </si>
  <si>
    <t>Kieg.tám egyes szociális feladatok ellátásához</t>
  </si>
  <si>
    <t>Központosított támogatások (5.mell.)</t>
  </si>
  <si>
    <t>Önkormányzat költségv. tám./1-5-ig/ össz.:</t>
  </si>
  <si>
    <t>VII.</t>
  </si>
  <si>
    <t>Működési célú,támogatásértékű bevételek</t>
  </si>
  <si>
    <t>Műk.c.támog.értékű bev.közp.ktv.szervtől</t>
  </si>
  <si>
    <t>Műk.c.támog.értékű bev.fejezeti kez.ei.-tól</t>
  </si>
  <si>
    <t>Műk.c.támog.értékű bev.TB alapoktól</t>
  </si>
  <si>
    <t>4</t>
  </si>
  <si>
    <t>Műk.c.támog.értékű bev.elkül.áll.pénzalapoktól</t>
  </si>
  <si>
    <t>Műk.c.támog.értékű bev.többcélú kistérségi társulástól</t>
  </si>
  <si>
    <t>VIII.</t>
  </si>
  <si>
    <t>Felhalmozási célú,támogatásértékű bevételek</t>
  </si>
  <si>
    <t>Beruh.célú tám.ért.bev.kp.ktv-i szervtől</t>
  </si>
  <si>
    <t>Felújítási.c.pe.átv.EU-s programból</t>
  </si>
  <si>
    <t>Felhalm célú, tám.értékű bev.-ek /1-2-ig/ össz.:</t>
  </si>
  <si>
    <t>IX.</t>
  </si>
  <si>
    <t>Működési célú pénzeszköz átvétel</t>
  </si>
  <si>
    <t>Működési célú pénzeszköz átvétel vállalkozástól</t>
  </si>
  <si>
    <t>Működési célú pénzeszköz átvétel össz.:</t>
  </si>
  <si>
    <t>X.</t>
  </si>
  <si>
    <t>Műk.célra nyújtott visszatérülések összesen:</t>
  </si>
  <si>
    <t>XI.</t>
  </si>
  <si>
    <t>Felhalmozási célú pénzeszköz átvétel</t>
  </si>
  <si>
    <t xml:space="preserve">Felhalmozási célú pénzeszköz átvétel </t>
  </si>
  <si>
    <t>Felhalmozási célú pénzeszköz átvétel vállalkozásoktól</t>
  </si>
  <si>
    <t>Felhalmozási célú pénzeszköz átvétel /1-2./ össz.:</t>
  </si>
  <si>
    <t>XII.</t>
  </si>
  <si>
    <t>Felhc.célra nyújtott visszatérülések összesen:</t>
  </si>
  <si>
    <t>Pénzforgalmi bevételek összesen:</t>
  </si>
  <si>
    <t>XIII.</t>
  </si>
  <si>
    <t>Előző évi pénzmaradvány</t>
  </si>
  <si>
    <t>Működési célú pénzmaradvány igénybevétele</t>
  </si>
  <si>
    <t>Felhalmozási célú pénzmaradvány igénybevétele</t>
  </si>
  <si>
    <t>Előző évi pénzmaradvány összesen:</t>
  </si>
  <si>
    <t>Kölcsön visszatérülése</t>
  </si>
  <si>
    <t>BEVÉTELEK MEGOSZLÁSA</t>
  </si>
  <si>
    <t>Felhasználás szerint:</t>
  </si>
  <si>
    <t>Működési bevételek (pénzforgalmi és pénzforgalom nélküli)</t>
  </si>
  <si>
    <t>Felhalmozási bevételek (pézforg.-i és pénzforg. nélküli)</t>
  </si>
  <si>
    <t>Felhasználás szerint összesen /1-2-ig/:</t>
  </si>
  <si>
    <t>Forrás szerint</t>
  </si>
  <si>
    <t>Saját bevétel</t>
  </si>
  <si>
    <t>Állami forrás</t>
  </si>
  <si>
    <t>Támogatás értékű bevételek,átvett pénzeszközök</t>
  </si>
  <si>
    <t>Pénzmaradvány igénybevétele (pénzforgalom nélküli bevétel)</t>
  </si>
  <si>
    <t>Forrás szerint összesen /1-5-ig/:</t>
  </si>
  <si>
    <t>K I A D Á S O K                      ezer Ft-ban</t>
  </si>
  <si>
    <t>Működési kiadások</t>
  </si>
  <si>
    <t>Személyi juttatások</t>
  </si>
  <si>
    <t>Munkaadókat terhelő járulékok</t>
  </si>
  <si>
    <t>Dologi és egyéb folyó kiadások</t>
  </si>
  <si>
    <t>Működési célú pénzeszköz átadás</t>
  </si>
  <si>
    <t>7.</t>
  </si>
  <si>
    <t>Működési hitel törlesztés</t>
  </si>
  <si>
    <t>Működési kiadások /1-7-ig/ összesen:</t>
  </si>
  <si>
    <t>Felújítási kiadások</t>
  </si>
  <si>
    <t>Beruházási kiadások</t>
  </si>
  <si>
    <t>Felhalmozási célú pénzeszköz átadás</t>
  </si>
  <si>
    <t>Felhalmozási hitel törlesztés</t>
  </si>
  <si>
    <t>Tartalékok</t>
  </si>
  <si>
    <t>Működési céltartalék</t>
  </si>
  <si>
    <t>Felhalmozási céltartalék</t>
  </si>
  <si>
    <t>Tartalékok /1-2-ig/ összesen:</t>
  </si>
  <si>
    <t>Adott kölcsönök</t>
  </si>
  <si>
    <t>lakosság részére</t>
  </si>
  <si>
    <t>KIADÁSOK MINDÖSSZESEN: /I-IV-ig/</t>
  </si>
  <si>
    <t>KIADÁSOK MEGOSZLÁSA</t>
  </si>
  <si>
    <t>Működési célra</t>
  </si>
  <si>
    <t>Felhalmozási célra</t>
  </si>
  <si>
    <t>Felhasználás szerint /1-3-ig/ öszesen:</t>
  </si>
  <si>
    <t>Ady - Toldi - Vörösmarty utcák fejlesztése</t>
  </si>
  <si>
    <t>DAOP-3.1.1/B-11-2012-0008</t>
  </si>
  <si>
    <t>HU - RO 2. PÁLYÁZAT</t>
  </si>
  <si>
    <t>Felhalmozási áfa visszatérülése</t>
  </si>
  <si>
    <t>Helyi adók</t>
  </si>
  <si>
    <t>Helyi adók összesen /1-3-ig/ össz.:</t>
  </si>
  <si>
    <t xml:space="preserve"> Átengedett SZJA 8%-a</t>
  </si>
  <si>
    <t>SZJA -ból kiegészítés-jövedelemdiff.</t>
  </si>
  <si>
    <t>Átengedett központi adók /1-4-ig/ össz.:</t>
  </si>
  <si>
    <t>Egyéb sajátos bevételek /1-2-ig/ összesen:</t>
  </si>
  <si>
    <t>Gép, berendezés értékesítése</t>
  </si>
  <si>
    <t>Felhalmozási bevételek /1-5-ig/ összesen:</t>
  </si>
  <si>
    <t>Működési célú, tám.értékű bev.-ek /1-4-ig/ össz.:</t>
  </si>
  <si>
    <t>BEVÉTELEK MINDÖSSZESEN: (I-XIII.-ig)</t>
  </si>
  <si>
    <t>Kölcsön visszatérülés</t>
  </si>
  <si>
    <t>Ellátottak pénzbeli juttatása ( tankönyv támogatás)</t>
  </si>
  <si>
    <t>Szociálpolitikai juttatások-ellátottak juttatásai</t>
  </si>
  <si>
    <t>Felhalmozási kiadások</t>
  </si>
  <si>
    <t>Felhalmozási kiadások /1-4-ig/ összesen:</t>
  </si>
  <si>
    <t>Felhalmozási célú tartalék</t>
  </si>
  <si>
    <t>Működési célú tartalék</t>
  </si>
  <si>
    <t>KÖZÉPTÁVÚ TERV</t>
  </si>
  <si>
    <t>KIADÁSOK</t>
  </si>
  <si>
    <t>melléklet határozat hozatalhoz</t>
  </si>
  <si>
    <t xml:space="preserve">Önkorm. összesen (Iskolával) </t>
  </si>
  <si>
    <t>2012. eredeti ei. EFt.</t>
  </si>
  <si>
    <t>2012.eredeti ei. EFt.</t>
  </si>
  <si>
    <t>Intézményi működési bevételek összesen</t>
  </si>
  <si>
    <t>32.</t>
  </si>
  <si>
    <t>Saját folyó bevételek és átengedett bevételek</t>
  </si>
  <si>
    <t>33.</t>
  </si>
  <si>
    <t>Munkaadókat terhelő járulékok összesen</t>
  </si>
  <si>
    <t>Önkormányzat műk. célú költségv. támogatása</t>
  </si>
  <si>
    <t>34.</t>
  </si>
  <si>
    <t>Dologi és egyéb folyó kiadások összesen</t>
  </si>
  <si>
    <t>Támogatás értékü működési bevételek összesen</t>
  </si>
  <si>
    <t>35.</t>
  </si>
  <si>
    <t>Támogatás értékű működési kiadások</t>
  </si>
  <si>
    <t>Működési célú pénze. átvét. áht. kívülről össz.</t>
  </si>
  <si>
    <t>36.</t>
  </si>
  <si>
    <t>Előző évi műk.c.ei.-maradv., pénzm.áta.</t>
  </si>
  <si>
    <t>Előző évi műk.célú ei.-maradvány, pénzm.átvét.</t>
  </si>
  <si>
    <t>37.</t>
  </si>
  <si>
    <t xml:space="preserve">Működési c. pénzeszközátad.áht.kívülre </t>
  </si>
  <si>
    <t>Műk. célú pénzforg. bev. össz. (1+…+6).</t>
  </si>
  <si>
    <t>38.</t>
  </si>
  <si>
    <t>Társadalom-,szocpol.és egyéb jutt., tám.</t>
  </si>
  <si>
    <t>Egyéb működési bevételek</t>
  </si>
  <si>
    <t>39.</t>
  </si>
  <si>
    <t>Egyéb műk.c. tám.,kiad.össz.(35+…+38)</t>
  </si>
  <si>
    <t>9.</t>
  </si>
  <si>
    <t>Működési bevételek összesen (7+8)</t>
  </si>
  <si>
    <t>40.</t>
  </si>
  <si>
    <t>Alap és váll.tev. közötti elszámolások</t>
  </si>
  <si>
    <t>Felhalmozási saját bevételek összesen</t>
  </si>
  <si>
    <t>41.</t>
  </si>
  <si>
    <t>11.</t>
  </si>
  <si>
    <t>Felhalmozási áfa bevétel</t>
  </si>
  <si>
    <t>42.</t>
  </si>
  <si>
    <t>Egyéb műk.c.tám., kiad.össz.(39+…+41)</t>
  </si>
  <si>
    <t>12.</t>
  </si>
  <si>
    <t>Támogatás értékű felhalmozási bev. összesen</t>
  </si>
  <si>
    <t>43.</t>
  </si>
  <si>
    <t>Egyéb műk.c. kiadások(pl.ellátottak pénzb.jutt.)</t>
  </si>
  <si>
    <t>13.</t>
  </si>
  <si>
    <t>Előző évi felh.célú ei.-maradvány, pénzm. átvét.</t>
  </si>
  <si>
    <t>44.</t>
  </si>
  <si>
    <t>Műk kiadások összesen(32+33+34+42+43)</t>
  </si>
  <si>
    <t>14.</t>
  </si>
  <si>
    <t>Felhalm.célú pénze.átvét.áht.kívülről összesen</t>
  </si>
  <si>
    <t>45.</t>
  </si>
  <si>
    <t>Felújítás (Áfa-val)</t>
  </si>
  <si>
    <t>15.</t>
  </si>
  <si>
    <t>Felhalm. bevételek összesen (10+…+14)</t>
  </si>
  <si>
    <t>46.</t>
  </si>
  <si>
    <t>Intézményi beruházási kiadások (ÁFA-val)</t>
  </si>
  <si>
    <t>16.</t>
  </si>
  <si>
    <t>Támogatási kölcs.visszatér.és igenybevét.össz.</t>
  </si>
  <si>
    <t>47.</t>
  </si>
  <si>
    <t>Befektetési c. részesedések vásárlása</t>
  </si>
  <si>
    <t>17.</t>
  </si>
  <si>
    <t>Előző évi kölstségvet.kieg., visszatér.össz.</t>
  </si>
  <si>
    <t>48.</t>
  </si>
  <si>
    <t>Támogatás ért. felhalmozási kiad. összesen</t>
  </si>
  <si>
    <t>18.</t>
  </si>
  <si>
    <t>Költségvetési bevételek (9+15+16+17)</t>
  </si>
  <si>
    <t>49.</t>
  </si>
  <si>
    <t>19.</t>
  </si>
  <si>
    <t>Előző évek ei-maradv., pénzm.igénybevétele</t>
  </si>
  <si>
    <t>50.</t>
  </si>
  <si>
    <t>Felhalmozási c. pénzeszközátad.áht.kivülre</t>
  </si>
  <si>
    <t>20.</t>
  </si>
  <si>
    <t>Rövid lejáratú hitelek felvétele</t>
  </si>
  <si>
    <t>51.</t>
  </si>
  <si>
    <t>Egyéb felhalmozási kiad.összesen(47+…+50)</t>
  </si>
  <si>
    <t>21.</t>
  </si>
  <si>
    <t>Likvid hitelek felvétele</t>
  </si>
  <si>
    <t>52.</t>
  </si>
  <si>
    <t>Felhalmozási kidások összesen (45+46+51)</t>
  </si>
  <si>
    <t>22.</t>
  </si>
  <si>
    <t>Hosszú lejáratú hitelek felvétele</t>
  </si>
  <si>
    <t>53.</t>
  </si>
  <si>
    <t>Támogatási kölcs. nyújt.és törleszt.összesen</t>
  </si>
  <si>
    <t>23.</t>
  </si>
  <si>
    <t>Forgatási c.belföldi értékpapírok kibocs.</t>
  </si>
  <si>
    <t>54.</t>
  </si>
  <si>
    <t>Költségvetési kiadások (44+52+53)</t>
  </si>
  <si>
    <t>24.</t>
  </si>
  <si>
    <t>Forgatási c.értékpapirok értekesítése</t>
  </si>
  <si>
    <t>55.</t>
  </si>
  <si>
    <t>Rövid lejáratú hitelek törlesztése</t>
  </si>
  <si>
    <t>25.</t>
  </si>
  <si>
    <t>Befektetési c.belföldi értékpapírok kibocs.</t>
  </si>
  <si>
    <t>56.</t>
  </si>
  <si>
    <t>Likvid hitelek törlesztése</t>
  </si>
  <si>
    <t>26.</t>
  </si>
  <si>
    <t>Befektetési c.értékpapírok értékesítése</t>
  </si>
  <si>
    <t>57.</t>
  </si>
  <si>
    <t>Hosszú lejáratú hitelek törlesztése</t>
  </si>
  <si>
    <t>27.</t>
  </si>
  <si>
    <t>Befektetési c.külföldi értékpapírok kibocs.</t>
  </si>
  <si>
    <t>58.</t>
  </si>
  <si>
    <t>Forgatási c. belföldi értékpapírok beváltása</t>
  </si>
  <si>
    <t>28.</t>
  </si>
  <si>
    <t>Hitelfelvétel külföldről</t>
  </si>
  <si>
    <t>59.</t>
  </si>
  <si>
    <t>Forgatási c.értékpapírok vásárlása</t>
  </si>
  <si>
    <t>29.</t>
  </si>
  <si>
    <t>Egyéb finanszírozás bevételei</t>
  </si>
  <si>
    <t>60.</t>
  </si>
  <si>
    <t>Befektetési c. belföldi értékpapírok beváltása</t>
  </si>
  <si>
    <t>30.</t>
  </si>
  <si>
    <t>Finanszirozási bevételek(19+…+29)</t>
  </si>
  <si>
    <t>61.</t>
  </si>
  <si>
    <t>Befektetési c. értékpapírok vásárlása</t>
  </si>
  <si>
    <t>31.</t>
  </si>
  <si>
    <t>Tárgyévi bevételek (18+30)</t>
  </si>
  <si>
    <t>62.</t>
  </si>
  <si>
    <t>Befektetési c. külföldi értékpapírok beváltása</t>
  </si>
  <si>
    <t>63.</t>
  </si>
  <si>
    <t>Hiteltörlesztés külföldre</t>
  </si>
  <si>
    <t>64.</t>
  </si>
  <si>
    <t>Egyéb finanszirozás kiadásai</t>
  </si>
  <si>
    <t>65.</t>
  </si>
  <si>
    <t>Finanszirozási kiadások (55+…+64)</t>
  </si>
  <si>
    <t>66.</t>
  </si>
  <si>
    <t>Tárgyévi kiadások (54+65)</t>
  </si>
  <si>
    <t>67.</t>
  </si>
  <si>
    <t>Működési hiány (9-44) (+/-)</t>
  </si>
  <si>
    <t>68.</t>
  </si>
  <si>
    <t>Felhalmozási hiány (15-52) (+/-)</t>
  </si>
  <si>
    <t>69.</t>
  </si>
  <si>
    <t>Költségvetési bev. és kiad.egyenlege(18-54) (+/-)</t>
  </si>
  <si>
    <t>70.</t>
  </si>
  <si>
    <t>Tárgyévi bev. és kiad. eltérése (31-66) (+/-)</t>
  </si>
  <si>
    <t>Cím</t>
  </si>
  <si>
    <t>Intézmény</t>
  </si>
  <si>
    <t>M.adói járulékok</t>
  </si>
  <si>
    <t>Dologi és egyéb folyó kiadások, ell.pénzb.jutt.</t>
  </si>
  <si>
    <t>Műk.c.tám.ért.kiadás és műk.célra átadott p.e.</t>
  </si>
  <si>
    <t>Társ.és szoc.pol.kia-dások</t>
  </si>
  <si>
    <t>Felhalmo-zási kiadás</t>
  </si>
  <si>
    <t>Felh.c.tám.ért.kiadás és felh.célra átadott p.e.</t>
  </si>
  <si>
    <t>Kölcsön nyújtás</t>
  </si>
  <si>
    <t>Céltartalék</t>
  </si>
  <si>
    <t>Intézmény finanszírozás</t>
  </si>
  <si>
    <t>Hitel visszafizetés</t>
  </si>
  <si>
    <t>ÖNÁLLÓAN MŰKÖDŐ ÉS GAZDÁLKODÓ  KÖLTSÉGVETÉSI SZERVEK</t>
  </si>
  <si>
    <t>Önkormányzat</t>
  </si>
  <si>
    <t>Polgármesteri Hivatal</t>
  </si>
  <si>
    <t>KLAPI</t>
  </si>
  <si>
    <t>ÖNÁLLÓAN MŰKÖDŐ  KÖLTSÉGVETÉSI SZERVEK</t>
  </si>
  <si>
    <t>Hegyesi János Városi Könyvtár és Közművelődési Intézmény</t>
  </si>
  <si>
    <t>Kastélypark Fürdő</t>
  </si>
  <si>
    <t>ÖNKORM. ÖSSZESEN</t>
  </si>
  <si>
    <t>Működési + helyi adóbev.+e-gyéb sajátos bev.</t>
  </si>
  <si>
    <t>Átengedett bevétel</t>
  </si>
  <si>
    <t>Felhalmozási bevétel (pályázatok, ÁFA)</t>
  </si>
  <si>
    <t>Állami hj.és támogatás</t>
  </si>
  <si>
    <t>Műk.re átvett p.e.; műk.c.tám. ért.bev.</t>
  </si>
  <si>
    <t>Felh.ra átvett p.e.; felh.c.tám. ért.bev.</t>
  </si>
  <si>
    <t>Kölcsön  visszatérü-lés</t>
  </si>
  <si>
    <t>Előző évi pénzmarad-vány</t>
  </si>
  <si>
    <t>Intézmény finanszíro-zás</t>
  </si>
  <si>
    <t>Hitel felvétel</t>
  </si>
  <si>
    <t>Hegyesi János Könyvtár és közművelődési Intézmény</t>
  </si>
  <si>
    <t>3.sz.melléklet……/2012.(II.16.)önk.rendelethez</t>
  </si>
  <si>
    <t>adatok ezer Ft</t>
  </si>
  <si>
    <t>Feladat megnevezése</t>
  </si>
  <si>
    <t>Füzesgyarmat Önkormányzat</t>
  </si>
  <si>
    <t>Közvilágítás karbantartás EH-Szer Kft.</t>
  </si>
  <si>
    <t>Szennyvízberuházás II.ütem önerő</t>
  </si>
  <si>
    <r>
      <t>Több éves kihatással járó feladatok éves bontása</t>
    </r>
    <r>
      <rPr>
        <b/>
        <sz val="14"/>
        <rFont val="Arial CE"/>
        <family val="2"/>
      </rPr>
      <t xml:space="preserve"> </t>
    </r>
    <r>
      <rPr>
        <sz val="14"/>
        <rFont val="Arial CE"/>
        <family val="2"/>
      </rPr>
      <t xml:space="preserve">  </t>
    </r>
  </si>
  <si>
    <t>12. sz. melléklet a ..................../2012.(II.16.)önk.rend.-hez</t>
  </si>
  <si>
    <t>FÜZESGYARMAT VÁROS LÉTSZÁMTERVE   2012.</t>
  </si>
  <si>
    <t>Hivatal</t>
  </si>
  <si>
    <t>Kossuth L. Ált.és AMI, Napk.Otth.Óv.,Egys.Ped.Szaksz.</t>
  </si>
  <si>
    <t>Hegyesi J. Városi Könyvtár</t>
  </si>
  <si>
    <t>Kastélypark fűrdő</t>
  </si>
  <si>
    <t>teljes</t>
  </si>
  <si>
    <t>ebből pr.éves</t>
  </si>
  <si>
    <t>rész</t>
  </si>
  <si>
    <t>Köztisztviselő</t>
  </si>
  <si>
    <t>(1)</t>
  </si>
  <si>
    <t>Bizottsági tag</t>
  </si>
  <si>
    <t>Képviselő</t>
  </si>
  <si>
    <t>Polgármester</t>
  </si>
  <si>
    <t>pedagógus</t>
  </si>
  <si>
    <t>(3)</t>
  </si>
  <si>
    <t>Közalkalmazott fizikai + gazdálkodás</t>
  </si>
  <si>
    <t>(6,7)</t>
  </si>
  <si>
    <t>(2)</t>
  </si>
  <si>
    <t>(0,3)</t>
  </si>
  <si>
    <t>MT-s (rehab + kiszervezettek)</t>
  </si>
  <si>
    <t>Közfoglalkoztatott</t>
  </si>
  <si>
    <t>STARTMUNKA</t>
  </si>
  <si>
    <t>(5)</t>
  </si>
  <si>
    <t>Költségvetési szervek engedélyezett létszáma:</t>
  </si>
  <si>
    <t>közalkalmazott + kiszervezett</t>
  </si>
  <si>
    <t>köztisztviselő</t>
  </si>
  <si>
    <t>Önkormányzat:</t>
  </si>
  <si>
    <t>Mindösszesen:</t>
  </si>
  <si>
    <t>Változás előző év viszonylatában (2012 év - 2011 év) *</t>
  </si>
  <si>
    <r>
      <t>*</t>
    </r>
    <r>
      <rPr>
        <sz val="10"/>
        <rFont val="PMingLiU"/>
        <family val="1"/>
      </rPr>
      <t xml:space="preserve"> A változás mértéke 2013. évre kivetítve 12 fő lesz. 2012 évre bemutatott változás ennél 1,7 fővel kevesebb, melynek oka, hogy a Kastélypark fürdő évközi megszűnése miatt  még 1,7 fővel szerepel az engedélyezett létszámkeretben.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</si>
</sst>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"/>
    <numFmt numFmtId="165" formatCode="#,##0.0"/>
    <numFmt numFmtId="166" formatCode="mmm\ d/"/>
    <numFmt numFmtId="167" formatCode="#,##0&quot; Ft&quot;"/>
    <numFmt numFmtId="168" formatCode="#,##0\ [$Ft-40E];[Red]\-#,##0\ [$Ft-40E]"/>
    <numFmt numFmtId="169" formatCode="#,##0\ &quot;Ft&quot;"/>
    <numFmt numFmtId="170" formatCode="yyyy\-mm\-dd"/>
    <numFmt numFmtId="171" formatCode="_-* #,##0.00\ _F_t_-;\-* #,##0.00\ _F_t_-;_-* \-??\ _F_t_-;_-@_-"/>
    <numFmt numFmtId="172" formatCode="0.0"/>
    <numFmt numFmtId="173" formatCode="#,##0.000"/>
  </numFmts>
  <fonts count="33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 CE"/>
      <family val="2"/>
    </font>
    <font>
      <b/>
      <sz val="10"/>
      <color indexed="22"/>
      <name val="System"/>
      <family val="2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4"/>
      <name val="Arial CE"/>
      <family val="2"/>
    </font>
    <font>
      <b/>
      <sz val="14"/>
      <name val="Arial CE"/>
      <family val="2"/>
    </font>
    <font>
      <b/>
      <u val="single"/>
      <sz val="14"/>
      <name val="Arial CE"/>
      <family val="2"/>
    </font>
    <font>
      <sz val="10"/>
      <name val="PMingLiU"/>
      <family val="1"/>
    </font>
    <font>
      <b/>
      <sz val="10"/>
      <name val="PMingLiU"/>
      <family val="1"/>
    </font>
    <font>
      <sz val="8"/>
      <name val="PMingLiU"/>
      <family val="1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27"/>
        <bgColor indexed="9"/>
      </patternFill>
    </fill>
  </fills>
  <borders count="1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3" fontId="0" fillId="0" borderId="3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3" fontId="0" fillId="0" borderId="3" xfId="0" applyNumberFormat="1" applyFont="1" applyBorder="1" applyAlignment="1">
      <alignment horizontal="center" wrapText="1"/>
    </xf>
    <xf numFmtId="3" fontId="0" fillId="0" borderId="4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left" vertical="center"/>
    </xf>
    <xf numFmtId="0" fontId="0" fillId="0" borderId="6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65" fontId="0" fillId="0" borderId="8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3" fontId="0" fillId="2" borderId="1" xfId="0" applyNumberFormat="1" applyFill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" xfId="0" applyNumberFormat="1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3" fontId="0" fillId="0" borderId="11" xfId="0" applyNumberFormat="1" applyFill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 horizontal="right"/>
    </xf>
    <xf numFmtId="3" fontId="2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7" xfId="0" applyFont="1" applyFill="1" applyBorder="1" applyAlignment="1">
      <alignment/>
    </xf>
    <xf numFmtId="0" fontId="6" fillId="4" borderId="17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6" fillId="4" borderId="19" xfId="0" applyFont="1" applyFill="1" applyBorder="1" applyAlignment="1">
      <alignment/>
    </xf>
    <xf numFmtId="0" fontId="5" fillId="4" borderId="20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/>
    </xf>
    <xf numFmtId="0" fontId="6" fillId="4" borderId="22" xfId="0" applyFont="1" applyFill="1" applyBorder="1" applyAlignment="1">
      <alignment/>
    </xf>
    <xf numFmtId="0" fontId="5" fillId="4" borderId="23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3" fontId="9" fillId="0" borderId="7" xfId="0" applyNumberFormat="1" applyFont="1" applyFill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7" xfId="0" applyFont="1" applyBorder="1" applyAlignment="1">
      <alignment vertical="center"/>
    </xf>
    <xf numFmtId="3" fontId="9" fillId="0" borderId="7" xfId="0" applyNumberFormat="1" applyFont="1" applyFill="1" applyBorder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3" fontId="9" fillId="0" borderId="7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3" fontId="10" fillId="0" borderId="7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5" fillId="0" borderId="28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3" fontId="10" fillId="0" borderId="7" xfId="0" applyNumberFormat="1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3" fontId="9" fillId="0" borderId="30" xfId="0" applyNumberFormat="1" applyFont="1" applyFill="1" applyBorder="1" applyAlignment="1">
      <alignment horizontal="right"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3" fontId="10" fillId="0" borderId="33" xfId="0" applyNumberFormat="1" applyFont="1" applyFill="1" applyBorder="1" applyAlignment="1">
      <alignment horizontal="right"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3" fontId="9" fillId="0" borderId="36" xfId="0" applyNumberFormat="1" applyFont="1" applyBorder="1" applyAlignment="1">
      <alignment horizontal="right" vertical="center"/>
    </xf>
    <xf numFmtId="0" fontId="9" fillId="0" borderId="37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3" fontId="9" fillId="0" borderId="25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8" fillId="0" borderId="0" xfId="0" applyFont="1" applyFill="1" applyBorder="1" applyAlignment="1">
      <alignment horizontal="right"/>
    </xf>
    <xf numFmtId="0" fontId="17" fillId="0" borderId="38" xfId="0" applyFont="1" applyFill="1" applyBorder="1" applyAlignment="1">
      <alignment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49" fontId="13" fillId="0" borderId="41" xfId="0" applyNumberFormat="1" applyFont="1" applyFill="1" applyBorder="1" applyAlignment="1">
      <alignment vertical="center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3" fontId="13" fillId="0" borderId="4" xfId="0" applyNumberFormat="1" applyFont="1" applyFill="1" applyBorder="1" applyAlignment="1">
      <alignment vertical="center"/>
    </xf>
    <xf numFmtId="49" fontId="19" fillId="0" borderId="2" xfId="0" applyNumberFormat="1" applyFont="1" applyFill="1" applyBorder="1" applyAlignment="1">
      <alignment horizontal="left" vertical="center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4" xfId="0" applyNumberFormat="1" applyFont="1" applyFill="1" applyBorder="1" applyAlignment="1">
      <alignment vertical="center"/>
    </xf>
    <xf numFmtId="49" fontId="13" fillId="0" borderId="2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 applyProtection="1">
      <alignment vertical="center"/>
      <protection locked="0"/>
    </xf>
    <xf numFmtId="49" fontId="13" fillId="0" borderId="43" xfId="0" applyNumberFormat="1" applyFont="1" applyFill="1" applyBorder="1" applyAlignment="1" applyProtection="1">
      <alignment vertical="center"/>
      <protection locked="0"/>
    </xf>
    <xf numFmtId="3" fontId="13" fillId="0" borderId="5" xfId="0" applyNumberFormat="1" applyFont="1" applyFill="1" applyBorder="1" applyAlignment="1" applyProtection="1">
      <alignment vertical="center"/>
      <protection locked="0"/>
    </xf>
    <xf numFmtId="49" fontId="17" fillId="0" borderId="44" xfId="0" applyNumberFormat="1" applyFont="1" applyFill="1" applyBorder="1" applyAlignment="1">
      <alignment vertical="center"/>
    </xf>
    <xf numFmtId="3" fontId="13" fillId="0" borderId="45" xfId="0" applyNumberFormat="1" applyFont="1" applyFill="1" applyBorder="1" applyAlignment="1">
      <alignment vertical="center"/>
    </xf>
    <xf numFmtId="3" fontId="13" fillId="0" borderId="46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" fontId="13" fillId="0" borderId="47" xfId="0" applyNumberFormat="1" applyFont="1" applyFill="1" applyBorder="1" applyAlignment="1">
      <alignment vertical="center"/>
    </xf>
    <xf numFmtId="49" fontId="13" fillId="0" borderId="2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28" xfId="0" applyFont="1" applyFill="1" applyBorder="1" applyAlignment="1" applyProtection="1">
      <alignment horizontal="center" vertical="top" wrapText="1"/>
      <protection locked="0"/>
    </xf>
    <xf numFmtId="0" fontId="17" fillId="0" borderId="48" xfId="0" applyFont="1" applyFill="1" applyBorder="1" applyAlignment="1">
      <alignment horizontal="center" vertical="center"/>
    </xf>
    <xf numFmtId="3" fontId="13" fillId="0" borderId="49" xfId="0" applyNumberFormat="1" applyFont="1" applyFill="1" applyBorder="1" applyAlignment="1">
      <alignment vertical="center"/>
    </xf>
    <xf numFmtId="0" fontId="17" fillId="0" borderId="46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0" fontId="21" fillId="5" borderId="17" xfId="0" applyFont="1" applyFill="1" applyBorder="1" applyAlignment="1">
      <alignment/>
    </xf>
    <xf numFmtId="0" fontId="21" fillId="5" borderId="7" xfId="0" applyFont="1" applyFill="1" applyBorder="1" applyAlignment="1">
      <alignment/>
    </xf>
    <xf numFmtId="3" fontId="21" fillId="5" borderId="18" xfId="0" applyNumberFormat="1" applyFont="1" applyFill="1" applyBorder="1" applyAlignment="1">
      <alignment/>
    </xf>
    <xf numFmtId="0" fontId="0" fillId="5" borderId="17" xfId="0" applyFont="1" applyFill="1" applyBorder="1" applyAlignment="1">
      <alignment/>
    </xf>
    <xf numFmtId="3" fontId="0" fillId="5" borderId="18" xfId="0" applyNumberForma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21" fillId="6" borderId="17" xfId="0" applyFont="1" applyFill="1" applyBorder="1" applyAlignment="1">
      <alignment/>
    </xf>
    <xf numFmtId="0" fontId="21" fillId="6" borderId="7" xfId="0" applyFont="1" applyFill="1" applyBorder="1" applyAlignment="1">
      <alignment/>
    </xf>
    <xf numFmtId="3" fontId="21" fillId="6" borderId="18" xfId="0" applyNumberFormat="1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170" fontId="0" fillId="0" borderId="17" xfId="0" applyNumberFormat="1" applyFont="1" applyBorder="1" applyAlignment="1">
      <alignment/>
    </xf>
    <xf numFmtId="0" fontId="0" fillId="0" borderId="7" xfId="0" applyFill="1" applyBorder="1" applyAlignment="1">
      <alignment/>
    </xf>
    <xf numFmtId="0" fontId="21" fillId="0" borderId="17" xfId="0" applyFont="1" applyBorder="1" applyAlignment="1">
      <alignment/>
    </xf>
    <xf numFmtId="0" fontId="0" fillId="6" borderId="17" xfId="0" applyFill="1" applyBorder="1" applyAlignment="1">
      <alignment/>
    </xf>
    <xf numFmtId="0" fontId="2" fillId="6" borderId="7" xfId="0" applyFont="1" applyFill="1" applyBorder="1" applyAlignment="1">
      <alignment/>
    </xf>
    <xf numFmtId="3" fontId="2" fillId="6" borderId="18" xfId="0" applyNumberFormat="1" applyFont="1" applyFill="1" applyBorder="1" applyAlignment="1">
      <alignment/>
    </xf>
    <xf numFmtId="0" fontId="0" fillId="6" borderId="27" xfId="0" applyFill="1" applyBorder="1" applyAlignment="1">
      <alignment/>
    </xf>
    <xf numFmtId="0" fontId="2" fillId="6" borderId="25" xfId="0" applyFont="1" applyFill="1" applyBorder="1" applyAlignment="1">
      <alignment/>
    </xf>
    <xf numFmtId="3" fontId="2" fillId="6" borderId="26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21" fillId="7" borderId="7" xfId="0" applyFont="1" applyFill="1" applyBorder="1" applyAlignment="1">
      <alignment/>
    </xf>
    <xf numFmtId="0" fontId="2" fillId="6" borderId="25" xfId="0" applyFont="1" applyFill="1" applyBorder="1" applyAlignment="1">
      <alignment horizontal="center"/>
    </xf>
    <xf numFmtId="3" fontId="2" fillId="0" borderId="26" xfId="0" applyNumberFormat="1" applyFont="1" applyBorder="1" applyAlignment="1">
      <alignment/>
    </xf>
    <xf numFmtId="0" fontId="13" fillId="0" borderId="50" xfId="0" applyFont="1" applyFill="1" applyBorder="1" applyAlignment="1" applyProtection="1">
      <alignment horizontal="center" vertical="top" wrapText="1"/>
      <protection locked="0"/>
    </xf>
    <xf numFmtId="0" fontId="21" fillId="0" borderId="7" xfId="0" applyFont="1" applyBorder="1" applyAlignment="1">
      <alignment/>
    </xf>
    <xf numFmtId="3" fontId="21" fillId="0" borderId="18" xfId="0" applyNumberFormat="1" applyFont="1" applyBorder="1" applyAlignment="1">
      <alignment/>
    </xf>
    <xf numFmtId="0" fontId="0" fillId="5" borderId="7" xfId="0" applyFont="1" applyFill="1" applyBorder="1" applyAlignment="1">
      <alignment/>
    </xf>
    <xf numFmtId="3" fontId="0" fillId="5" borderId="1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27" xfId="0" applyBorder="1" applyAlignment="1">
      <alignment/>
    </xf>
    <xf numFmtId="3" fontId="9" fillId="0" borderId="18" xfId="0" applyNumberFormat="1" applyFont="1" applyBorder="1" applyAlignment="1">
      <alignment vertical="center"/>
    </xf>
    <xf numFmtId="3" fontId="10" fillId="0" borderId="25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24" fillId="0" borderId="1" xfId="0" applyFont="1" applyBorder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0" fontId="9" fillId="0" borderId="9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9" fillId="0" borderId="0" xfId="0" applyNumberFormat="1" applyFont="1" applyAlignment="1">
      <alignment/>
    </xf>
    <xf numFmtId="3" fontId="9" fillId="0" borderId="5" xfId="0" applyNumberFormat="1" applyFont="1" applyBorder="1" applyAlignment="1">
      <alignment/>
    </xf>
    <xf numFmtId="0" fontId="9" fillId="0" borderId="3" xfId="0" applyFont="1" applyBorder="1" applyAlignment="1">
      <alignment/>
    </xf>
    <xf numFmtId="3" fontId="9" fillId="0" borderId="51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12" xfId="0" applyFont="1" applyBorder="1" applyAlignment="1">
      <alignment/>
    </xf>
    <xf numFmtId="3" fontId="9" fillId="0" borderId="9" xfId="0" applyNumberFormat="1" applyFont="1" applyBorder="1" applyAlignment="1">
      <alignment/>
    </xf>
    <xf numFmtId="0" fontId="25" fillId="0" borderId="1" xfId="0" applyFont="1" applyBorder="1" applyAlignment="1">
      <alignment/>
    </xf>
    <xf numFmtId="3" fontId="25" fillId="0" borderId="1" xfId="0" applyNumberFormat="1" applyFont="1" applyBorder="1" applyAlignment="1">
      <alignment/>
    </xf>
    <xf numFmtId="0" fontId="9" fillId="0" borderId="52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Fill="1" applyBorder="1" applyAlignment="1">
      <alignment vertical="center"/>
    </xf>
    <xf numFmtId="3" fontId="15" fillId="0" borderId="53" xfId="0" applyNumberFormat="1" applyFont="1" applyFill="1" applyBorder="1" applyAlignment="1">
      <alignment vertical="center"/>
    </xf>
    <xf numFmtId="10" fontId="9" fillId="0" borderId="0" xfId="0" applyNumberFormat="1" applyFont="1" applyAlignment="1">
      <alignment/>
    </xf>
    <xf numFmtId="3" fontId="15" fillId="0" borderId="54" xfId="0" applyNumberFormat="1" applyFont="1" applyBorder="1" applyAlignment="1">
      <alignment/>
    </xf>
    <xf numFmtId="3" fontId="15" fillId="0" borderId="55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Fill="1" applyAlignment="1">
      <alignment/>
    </xf>
    <xf numFmtId="3" fontId="9" fillId="0" borderId="3" xfId="0" applyNumberFormat="1" applyFont="1" applyFill="1" applyBorder="1" applyAlignment="1">
      <alignment vertical="center"/>
    </xf>
    <xf numFmtId="0" fontId="9" fillId="0" borderId="1" xfId="0" applyFont="1" applyBorder="1" applyAlignment="1">
      <alignment wrapText="1"/>
    </xf>
    <xf numFmtId="3" fontId="4" fillId="2" borderId="4" xfId="0" applyNumberFormat="1" applyFont="1" applyFill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3" fontId="27" fillId="0" borderId="0" xfId="0" applyNumberFormat="1" applyFont="1" applyAlignment="1">
      <alignment horizontal="right" vertical="center"/>
    </xf>
    <xf numFmtId="3" fontId="28" fillId="0" borderId="56" xfId="0" applyNumberFormat="1" applyFont="1" applyBorder="1" applyAlignment="1">
      <alignment horizontal="left" vertical="center"/>
    </xf>
    <xf numFmtId="1" fontId="28" fillId="0" borderId="50" xfId="0" applyNumberFormat="1" applyFont="1" applyBorder="1" applyAlignment="1">
      <alignment horizontal="right" vertical="center"/>
    </xf>
    <xf numFmtId="1" fontId="28" fillId="0" borderId="57" xfId="0" applyNumberFormat="1" applyFont="1" applyBorder="1" applyAlignment="1">
      <alignment horizontal="right" vertical="center"/>
    </xf>
    <xf numFmtId="3" fontId="27" fillId="0" borderId="58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59" xfId="0" applyFont="1" applyBorder="1" applyAlignment="1">
      <alignment/>
    </xf>
    <xf numFmtId="3" fontId="28" fillId="0" borderId="58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3" fontId="27" fillId="0" borderId="59" xfId="0" applyNumberFormat="1" applyFont="1" applyFill="1" applyBorder="1" applyAlignment="1">
      <alignment horizontal="right" vertical="center"/>
    </xf>
    <xf numFmtId="3" fontId="27" fillId="0" borderId="58" xfId="0" applyNumberFormat="1" applyFont="1" applyBorder="1" applyAlignment="1">
      <alignment vertical="top"/>
    </xf>
    <xf numFmtId="3" fontId="28" fillId="8" borderId="56" xfId="0" applyNumberFormat="1" applyFont="1" applyFill="1" applyBorder="1" applyAlignment="1">
      <alignment vertical="center"/>
    </xf>
    <xf numFmtId="3" fontId="28" fillId="8" borderId="50" xfId="0" applyNumberFormat="1" applyFont="1" applyFill="1" applyBorder="1" applyAlignment="1">
      <alignment vertical="center"/>
    </xf>
    <xf numFmtId="3" fontId="28" fillId="8" borderId="57" xfId="0" applyNumberFormat="1" applyFont="1" applyFill="1" applyBorder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3" fontId="27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30" fillId="0" borderId="60" xfId="0" applyFont="1" applyBorder="1" applyAlignment="1">
      <alignment/>
    </xf>
    <xf numFmtId="0" fontId="30" fillId="0" borderId="61" xfId="0" applyFont="1" applyBorder="1" applyAlignment="1">
      <alignment/>
    </xf>
    <xf numFmtId="0" fontId="30" fillId="0" borderId="62" xfId="0" applyFont="1" applyBorder="1" applyAlignment="1">
      <alignment/>
    </xf>
    <xf numFmtId="0" fontId="32" fillId="9" borderId="63" xfId="0" applyFont="1" applyFill="1" applyBorder="1" applyAlignment="1">
      <alignment/>
    </xf>
    <xf numFmtId="0" fontId="30" fillId="0" borderId="64" xfId="0" applyFont="1" applyBorder="1" applyAlignment="1">
      <alignment/>
    </xf>
    <xf numFmtId="0" fontId="30" fillId="0" borderId="65" xfId="0" applyFont="1" applyBorder="1" applyAlignment="1">
      <alignment/>
    </xf>
    <xf numFmtId="0" fontId="30" fillId="0" borderId="66" xfId="0" applyFont="1" applyBorder="1" applyAlignment="1">
      <alignment/>
    </xf>
    <xf numFmtId="0" fontId="30" fillId="0" borderId="67" xfId="0" applyFont="1" applyBorder="1" applyAlignment="1">
      <alignment/>
    </xf>
    <xf numFmtId="0" fontId="30" fillId="9" borderId="68" xfId="0" applyFont="1" applyFill="1" applyBorder="1" applyAlignment="1" quotePrefix="1">
      <alignment horizontal="center"/>
    </xf>
    <xf numFmtId="0" fontId="30" fillId="0" borderId="69" xfId="0" applyFont="1" applyBorder="1" applyAlignment="1">
      <alignment/>
    </xf>
    <xf numFmtId="0" fontId="30" fillId="0" borderId="70" xfId="0" applyFont="1" applyBorder="1" applyAlignment="1">
      <alignment/>
    </xf>
    <xf numFmtId="0" fontId="30" fillId="0" borderId="71" xfId="0" applyFont="1" applyBorder="1" applyAlignment="1">
      <alignment/>
    </xf>
    <xf numFmtId="0" fontId="30" fillId="0" borderId="72" xfId="0" applyFont="1" applyBorder="1" applyAlignment="1">
      <alignment/>
    </xf>
    <xf numFmtId="0" fontId="30" fillId="0" borderId="73" xfId="0" applyFont="1" applyBorder="1" applyAlignment="1">
      <alignment/>
    </xf>
    <xf numFmtId="0" fontId="30" fillId="9" borderId="74" xfId="0" applyFont="1" applyFill="1" applyBorder="1" applyAlignment="1">
      <alignment/>
    </xf>
    <xf numFmtId="0" fontId="30" fillId="0" borderId="75" xfId="0" applyFont="1" applyBorder="1" applyAlignment="1">
      <alignment/>
    </xf>
    <xf numFmtId="0" fontId="30" fillId="0" borderId="76" xfId="0" applyFont="1" applyBorder="1" applyAlignment="1">
      <alignment/>
    </xf>
    <xf numFmtId="0" fontId="30" fillId="9" borderId="74" xfId="0" applyFont="1" applyFill="1" applyBorder="1" applyAlignment="1">
      <alignment horizontal="center"/>
    </xf>
    <xf numFmtId="0" fontId="30" fillId="0" borderId="77" xfId="0" applyFont="1" applyBorder="1" applyAlignment="1">
      <alignment/>
    </xf>
    <xf numFmtId="0" fontId="30" fillId="0" borderId="78" xfId="0" applyFont="1" applyBorder="1" applyAlignment="1">
      <alignment/>
    </xf>
    <xf numFmtId="0" fontId="30" fillId="9" borderId="63" xfId="0" applyFont="1" applyFill="1" applyBorder="1" applyAlignment="1">
      <alignment/>
    </xf>
    <xf numFmtId="0" fontId="30" fillId="0" borderId="79" xfId="0" applyFont="1" applyBorder="1" applyAlignment="1">
      <alignment/>
    </xf>
    <xf numFmtId="0" fontId="30" fillId="0" borderId="80" xfId="0" applyFont="1" applyBorder="1" applyAlignment="1">
      <alignment/>
    </xf>
    <xf numFmtId="0" fontId="30" fillId="9" borderId="81" xfId="0" applyFont="1" applyFill="1" applyBorder="1" applyAlignment="1">
      <alignment/>
    </xf>
    <xf numFmtId="0" fontId="30" fillId="0" borderId="82" xfId="0" applyFont="1" applyBorder="1" applyAlignment="1">
      <alignment/>
    </xf>
    <xf numFmtId="0" fontId="31" fillId="0" borderId="83" xfId="0" applyFont="1" applyBorder="1" applyAlignment="1">
      <alignment/>
    </xf>
    <xf numFmtId="0" fontId="31" fillId="0" borderId="84" xfId="0" applyFont="1" applyBorder="1" applyAlignment="1">
      <alignment/>
    </xf>
    <xf numFmtId="0" fontId="30" fillId="9" borderId="85" xfId="0" applyFont="1" applyFill="1" applyBorder="1" applyAlignment="1" quotePrefix="1">
      <alignment horizontal="center"/>
    </xf>
    <xf numFmtId="0" fontId="31" fillId="0" borderId="86" xfId="0" applyFont="1" applyBorder="1" applyAlignment="1">
      <alignment/>
    </xf>
    <xf numFmtId="0" fontId="31" fillId="0" borderId="20" xfId="0" applyFont="1" applyBorder="1" applyAlignment="1">
      <alignment/>
    </xf>
    <xf numFmtId="0" fontId="31" fillId="0" borderId="87" xfId="0" applyFont="1" applyBorder="1" applyAlignment="1">
      <alignment/>
    </xf>
    <xf numFmtId="0" fontId="31" fillId="0" borderId="26" xfId="0" applyFont="1" applyBorder="1" applyAlignment="1">
      <alignment/>
    </xf>
    <xf numFmtId="0" fontId="32" fillId="0" borderId="62" xfId="0" applyFont="1" applyBorder="1" applyAlignment="1">
      <alignment/>
    </xf>
    <xf numFmtId="0" fontId="32" fillId="0" borderId="63" xfId="0" applyFont="1" applyBorder="1" applyAlignment="1">
      <alignment/>
    </xf>
    <xf numFmtId="0" fontId="32" fillId="0" borderId="64" xfId="0" applyFont="1" applyBorder="1" applyAlignment="1">
      <alignment/>
    </xf>
    <xf numFmtId="0" fontId="32" fillId="0" borderId="88" xfId="0" applyFont="1" applyBorder="1" applyAlignment="1">
      <alignment/>
    </xf>
    <xf numFmtId="0" fontId="32" fillId="0" borderId="89" xfId="0" applyFont="1" applyBorder="1" applyAlignment="1">
      <alignment/>
    </xf>
    <xf numFmtId="0" fontId="30" fillId="0" borderId="58" xfId="0" applyFont="1" applyBorder="1" applyAlignment="1">
      <alignment/>
    </xf>
    <xf numFmtId="0" fontId="30" fillId="0" borderId="90" xfId="0" applyFont="1" applyBorder="1" applyAlignment="1">
      <alignment/>
    </xf>
    <xf numFmtId="0" fontId="30" fillId="0" borderId="91" xfId="0" applyFont="1" applyBorder="1" applyAlignment="1">
      <alignment/>
    </xf>
    <xf numFmtId="0" fontId="30" fillId="0" borderId="69" xfId="0" applyFont="1" applyBorder="1" applyAlignment="1">
      <alignment horizontal="center"/>
    </xf>
    <xf numFmtId="0" fontId="30" fillId="0" borderId="92" xfId="0" applyFont="1" applyBorder="1" applyAlignment="1">
      <alignment/>
    </xf>
    <xf numFmtId="0" fontId="0" fillId="0" borderId="58" xfId="0" applyBorder="1" applyAlignment="1">
      <alignment/>
    </xf>
    <xf numFmtId="0" fontId="30" fillId="0" borderId="93" xfId="0" applyFont="1" applyBorder="1" applyAlignment="1">
      <alignment/>
    </xf>
    <xf numFmtId="0" fontId="30" fillId="0" borderId="94" xfId="0" applyFont="1" applyBorder="1" applyAlignment="1">
      <alignment/>
    </xf>
    <xf numFmtId="0" fontId="30" fillId="0" borderId="75" xfId="0" applyFont="1" applyBorder="1" applyAlignment="1">
      <alignment horizontal="center"/>
    </xf>
    <xf numFmtId="0" fontId="30" fillId="0" borderId="95" xfId="0" applyFont="1" applyBorder="1" applyAlignment="1">
      <alignment/>
    </xf>
    <xf numFmtId="0" fontId="30" fillId="0" borderId="96" xfId="0" applyFont="1" applyBorder="1" applyAlignment="1">
      <alignment/>
    </xf>
    <xf numFmtId="0" fontId="30" fillId="0" borderId="97" xfId="0" applyFont="1" applyBorder="1" applyAlignment="1">
      <alignment/>
    </xf>
    <xf numFmtId="0" fontId="30" fillId="0" borderId="79" xfId="0" applyFont="1" applyBorder="1" applyAlignment="1">
      <alignment horizontal="center"/>
    </xf>
    <xf numFmtId="0" fontId="30" fillId="0" borderId="98" xfId="0" applyFont="1" applyBorder="1" applyAlignment="1">
      <alignment/>
    </xf>
    <xf numFmtId="0" fontId="31" fillId="0" borderId="99" xfId="0" applyFont="1" applyBorder="1" applyAlignment="1">
      <alignment/>
    </xf>
    <xf numFmtId="0" fontId="31" fillId="0" borderId="100" xfId="0" applyFont="1" applyBorder="1" applyAlignment="1">
      <alignment/>
    </xf>
    <xf numFmtId="0" fontId="31" fillId="0" borderId="101" xfId="0" applyFont="1" applyBorder="1" applyAlignment="1">
      <alignment horizontal="center"/>
    </xf>
    <xf numFmtId="0" fontId="31" fillId="0" borderId="102" xfId="0" applyFont="1" applyBorder="1" applyAlignment="1">
      <alignment/>
    </xf>
    <xf numFmtId="0" fontId="31" fillId="0" borderId="101" xfId="0" applyFont="1" applyBorder="1" applyAlignment="1">
      <alignment/>
    </xf>
    <xf numFmtId="0" fontId="30" fillId="0" borderId="103" xfId="0" applyFont="1" applyBorder="1" applyAlignment="1">
      <alignment/>
    </xf>
    <xf numFmtId="0" fontId="31" fillId="0" borderId="104" xfId="0" applyFont="1" applyBorder="1" applyAlignment="1">
      <alignment/>
    </xf>
    <xf numFmtId="0" fontId="31" fillId="0" borderId="105" xfId="0" applyFont="1" applyBorder="1" applyAlignment="1">
      <alignment/>
    </xf>
    <xf numFmtId="0" fontId="31" fillId="0" borderId="106" xfId="0" applyFont="1" applyBorder="1" applyAlignment="1">
      <alignment/>
    </xf>
    <xf numFmtId="0" fontId="31" fillId="0" borderId="104" xfId="0" applyFont="1" applyBorder="1" applyAlignment="1">
      <alignment/>
    </xf>
    <xf numFmtId="0" fontId="21" fillId="0" borderId="105" xfId="0" applyFont="1" applyBorder="1" applyAlignment="1">
      <alignment/>
    </xf>
    <xf numFmtId="0" fontId="31" fillId="0" borderId="10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10" borderId="17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9" fillId="0" borderId="108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5" fillId="0" borderId="109" xfId="0" applyFont="1" applyBorder="1" applyAlignment="1">
      <alignment horizontal="center" vertical="center" wrapText="1"/>
    </xf>
    <xf numFmtId="0" fontId="15" fillId="0" borderId="110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/>
    </xf>
    <xf numFmtId="0" fontId="15" fillId="0" borderId="112" xfId="0" applyFont="1" applyBorder="1" applyAlignment="1">
      <alignment horizontal="center" vertical="center"/>
    </xf>
    <xf numFmtId="0" fontId="15" fillId="0" borderId="113" xfId="0" applyFont="1" applyBorder="1" applyAlignment="1">
      <alignment horizontal="center" vertical="center"/>
    </xf>
    <xf numFmtId="0" fontId="15" fillId="0" borderId="111" xfId="0" applyFont="1" applyBorder="1" applyAlignment="1">
      <alignment horizontal="center"/>
    </xf>
    <xf numFmtId="0" fontId="15" fillId="0" borderId="112" xfId="0" applyFont="1" applyBorder="1" applyAlignment="1">
      <alignment horizontal="center"/>
    </xf>
    <xf numFmtId="0" fontId="15" fillId="0" borderId="113" xfId="0" applyFont="1" applyBorder="1" applyAlignment="1">
      <alignment horizontal="center"/>
    </xf>
    <xf numFmtId="0" fontId="15" fillId="0" borderId="114" xfId="0" applyFont="1" applyBorder="1" applyAlignment="1">
      <alignment horizontal="center"/>
    </xf>
    <xf numFmtId="0" fontId="15" fillId="0" borderId="115" xfId="0" applyFont="1" applyBorder="1" applyAlignment="1">
      <alignment horizontal="center"/>
    </xf>
    <xf numFmtId="0" fontId="26" fillId="0" borderId="42" xfId="0" applyFont="1" applyBorder="1" applyAlignment="1">
      <alignment horizontal="center" vertical="center" wrapText="1"/>
    </xf>
    <xf numFmtId="0" fontId="26" fillId="0" borderId="108" xfId="0" applyFont="1" applyBorder="1" applyAlignment="1">
      <alignment horizontal="center" vertical="center" wrapText="1"/>
    </xf>
    <xf numFmtId="0" fontId="9" fillId="0" borderId="116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/>
    </xf>
    <xf numFmtId="0" fontId="27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3" fillId="0" borderId="119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103" xfId="0" applyFont="1" applyFill="1" applyBorder="1" applyAlignment="1" applyProtection="1">
      <alignment horizontal="center" vertical="top" wrapText="1"/>
      <protection locked="0"/>
    </xf>
    <xf numFmtId="0" fontId="13" fillId="0" borderId="28" xfId="0" applyFont="1" applyFill="1" applyBorder="1" applyAlignment="1" applyProtection="1">
      <alignment horizontal="center" vertical="top" wrapText="1"/>
      <protection locked="0"/>
    </xf>
    <xf numFmtId="0" fontId="13" fillId="0" borderId="120" xfId="0" applyFont="1" applyFill="1" applyBorder="1" applyAlignment="1" applyProtection="1">
      <alignment horizontal="center" vertical="top" wrapText="1"/>
      <protection locked="0"/>
    </xf>
    <xf numFmtId="0" fontId="20" fillId="0" borderId="103" xfId="0" applyFont="1" applyFill="1" applyBorder="1" applyAlignment="1" applyProtection="1">
      <alignment horizontal="center" vertical="top" wrapText="1"/>
      <protection locked="0"/>
    </xf>
    <xf numFmtId="0" fontId="20" fillId="0" borderId="28" xfId="0" applyFont="1" applyFill="1" applyBorder="1" applyAlignment="1" applyProtection="1">
      <alignment horizontal="center" vertical="top" wrapText="1"/>
      <protection locked="0"/>
    </xf>
    <xf numFmtId="0" fontId="20" fillId="0" borderId="120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Fill="1" applyBorder="1" applyAlignment="1">
      <alignment horizontal="right"/>
    </xf>
    <xf numFmtId="0" fontId="13" fillId="0" borderId="121" xfId="0" applyFont="1" applyFill="1" applyBorder="1" applyAlignment="1" applyProtection="1">
      <alignment horizontal="center" vertical="top" wrapText="1"/>
      <protection locked="0"/>
    </xf>
    <xf numFmtId="0" fontId="13" fillId="0" borderId="122" xfId="0" applyFont="1" applyFill="1" applyBorder="1" applyAlignment="1" applyProtection="1">
      <alignment horizontal="center" vertical="top" wrapText="1"/>
      <protection locked="0"/>
    </xf>
    <xf numFmtId="0" fontId="13" fillId="0" borderId="123" xfId="0" applyFont="1" applyFill="1" applyBorder="1" applyAlignment="1" applyProtection="1">
      <alignment horizontal="center" vertical="top" wrapText="1"/>
      <protection locked="0"/>
    </xf>
    <xf numFmtId="0" fontId="13" fillId="0" borderId="121" xfId="0" applyFont="1" applyFill="1" applyBorder="1" applyAlignment="1" applyProtection="1">
      <alignment horizontal="left" vertical="top" wrapText="1"/>
      <protection locked="0"/>
    </xf>
    <xf numFmtId="0" fontId="13" fillId="0" borderId="122" xfId="0" applyFont="1" applyFill="1" applyBorder="1" applyAlignment="1" applyProtection="1">
      <alignment horizontal="left" vertical="top" wrapText="1"/>
      <protection locked="0"/>
    </xf>
    <xf numFmtId="0" fontId="13" fillId="0" borderId="123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top" wrapText="1"/>
    </xf>
    <xf numFmtId="0" fontId="13" fillId="0" borderId="58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Fill="1" applyBorder="1" applyAlignment="1" applyProtection="1">
      <alignment horizontal="center" vertical="top" wrapText="1"/>
      <protection locked="0"/>
    </xf>
    <xf numFmtId="0" fontId="7" fillId="0" borderId="27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31" fillId="0" borderId="124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125" xfId="0" applyFont="1" applyBorder="1" applyAlignment="1">
      <alignment horizontal="center"/>
    </xf>
    <xf numFmtId="0" fontId="31" fillId="0" borderId="126" xfId="0" applyFont="1" applyBorder="1" applyAlignment="1">
      <alignment horizontal="left" wrapText="1"/>
    </xf>
    <xf numFmtId="0" fontId="30" fillId="0" borderId="127" xfId="0" applyFont="1" applyBorder="1" applyAlignment="1">
      <alignment horizontal="left" wrapText="1"/>
    </xf>
    <xf numFmtId="0" fontId="30" fillId="0" borderId="94" xfId="0" applyFont="1" applyBorder="1" applyAlignment="1">
      <alignment horizontal="left" wrapText="1"/>
    </xf>
    <xf numFmtId="0" fontId="31" fillId="0" borderId="0" xfId="0" applyFont="1" applyAlignment="1">
      <alignment horizontal="center"/>
    </xf>
    <xf numFmtId="0" fontId="30" fillId="0" borderId="96" xfId="0" applyFont="1" applyBorder="1" applyAlignment="1">
      <alignment horizontal="left"/>
    </xf>
    <xf numFmtId="0" fontId="30" fillId="0" borderId="128" xfId="0" applyFont="1" applyBorder="1" applyAlignment="1">
      <alignment horizontal="left"/>
    </xf>
    <xf numFmtId="0" fontId="31" fillId="0" borderId="99" xfId="0" applyFont="1" applyBorder="1" applyAlignment="1">
      <alignment horizontal="left"/>
    </xf>
    <xf numFmtId="0" fontId="31" fillId="0" borderId="129" xfId="0" applyFont="1" applyBorder="1" applyAlignment="1">
      <alignment horizontal="left"/>
    </xf>
    <xf numFmtId="0" fontId="30" fillId="0" borderId="130" xfId="0" applyFont="1" applyBorder="1" applyAlignment="1">
      <alignment horizontal="center"/>
    </xf>
    <xf numFmtId="0" fontId="30" fillId="0" borderId="131" xfId="0" applyFont="1" applyBorder="1" applyAlignment="1">
      <alignment horizontal="center"/>
    </xf>
    <xf numFmtId="0" fontId="30" fillId="0" borderId="132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133" xfId="0" applyFont="1" applyBorder="1" applyAlignment="1">
      <alignment horizontal="center"/>
    </xf>
    <xf numFmtId="0" fontId="30" fillId="0" borderId="134" xfId="0" applyFont="1" applyBorder="1" applyAlignment="1">
      <alignment horizontal="center" wrapText="1"/>
    </xf>
    <xf numFmtId="0" fontId="30" fillId="0" borderId="37" xfId="0" applyFont="1" applyBorder="1" applyAlignment="1">
      <alignment horizontal="center" wrapText="1"/>
    </xf>
    <xf numFmtId="0" fontId="30" fillId="0" borderId="135" xfId="0" applyFont="1" applyBorder="1" applyAlignment="1">
      <alignment horizontal="center"/>
    </xf>
    <xf numFmtId="0" fontId="30" fillId="0" borderId="136" xfId="0" applyFont="1" applyBorder="1" applyAlignment="1">
      <alignment horizontal="center"/>
    </xf>
    <xf numFmtId="0" fontId="30" fillId="0" borderId="137" xfId="0" applyFont="1" applyBorder="1" applyAlignment="1">
      <alignment horizontal="center"/>
    </xf>
    <xf numFmtId="0" fontId="30" fillId="0" borderId="130" xfId="0" applyFont="1" applyBorder="1" applyAlignment="1">
      <alignment horizontal="center" wrapText="1"/>
    </xf>
    <xf numFmtId="0" fontId="30" fillId="0" borderId="131" xfId="0" applyFont="1" applyBorder="1" applyAlignment="1">
      <alignment horizontal="center" wrapText="1"/>
    </xf>
    <xf numFmtId="0" fontId="30" fillId="0" borderId="133" xfId="0" applyFont="1" applyBorder="1" applyAlignment="1">
      <alignment horizontal="center" wrapText="1"/>
    </xf>
    <xf numFmtId="0" fontId="31" fillId="0" borderId="138" xfId="0" applyFont="1" applyBorder="1" applyAlignment="1">
      <alignment horizontal="left"/>
    </xf>
    <xf numFmtId="0" fontId="31" fillId="0" borderId="28" xfId="0" applyFont="1" applyBorder="1" applyAlignment="1">
      <alignment horizontal="left"/>
    </xf>
    <xf numFmtId="0" fontId="31" fillId="0" borderId="139" xfId="0" applyFont="1" applyBorder="1" applyAlignment="1">
      <alignment horizontal="left"/>
    </xf>
    <xf numFmtId="0" fontId="31" fillId="0" borderId="121" xfId="0" applyFont="1" applyBorder="1" applyAlignment="1">
      <alignment horizontal="left" vertical="center"/>
    </xf>
    <xf numFmtId="0" fontId="31" fillId="0" borderId="122" xfId="0" applyFont="1" applyBorder="1" applyAlignment="1">
      <alignment horizontal="left" vertical="center"/>
    </xf>
    <xf numFmtId="0" fontId="31" fillId="0" borderId="140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1" fillId="0" borderId="141" xfId="0" applyFont="1" applyBorder="1" applyAlignment="1">
      <alignment horizontal="left" vertical="center"/>
    </xf>
    <xf numFmtId="0" fontId="30" fillId="0" borderId="90" xfId="0" applyFont="1" applyBorder="1" applyAlignment="1">
      <alignment horizontal="left"/>
    </xf>
    <xf numFmtId="0" fontId="30" fillId="0" borderId="142" xfId="0" applyFont="1" applyBorder="1" applyAlignment="1">
      <alignment horizontal="left"/>
    </xf>
    <xf numFmtId="0" fontId="30" fillId="0" borderId="93" xfId="0" applyFont="1" applyBorder="1" applyAlignment="1">
      <alignment horizontal="left"/>
    </xf>
    <xf numFmtId="0" fontId="30" fillId="0" borderId="127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font>
        <b val="0"/>
        <color rgb="FFFF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20"/>
  <sheetViews>
    <sheetView tabSelected="1" view="pageBreakPreview" zoomScaleSheetLayoutView="100" workbookViewId="0" topLeftCell="A1">
      <selection activeCell="C1" sqref="C1:E1"/>
    </sheetView>
  </sheetViews>
  <sheetFormatPr defaultColWidth="9.140625" defaultRowHeight="12.75"/>
  <cols>
    <col min="1" max="1" width="3.8515625" style="0" customWidth="1"/>
    <col min="2" max="2" width="40.57421875" style="0" customWidth="1"/>
    <col min="3" max="5" width="11.140625" style="0" customWidth="1"/>
  </cols>
  <sheetData>
    <row r="1" spans="3:5" ht="48.75" customHeight="1">
      <c r="C1" s="331" t="s">
        <v>328</v>
      </c>
      <c r="D1" s="331"/>
      <c r="E1" s="331"/>
    </row>
    <row r="2" ht="28.5" customHeight="1"/>
    <row r="3" spans="1:5" s="83" customFormat="1" ht="22.5" customHeight="1">
      <c r="A3" s="330" t="s">
        <v>326</v>
      </c>
      <c r="B3" s="330"/>
      <c r="C3" s="330"/>
      <c r="D3" s="330"/>
      <c r="E3" s="330"/>
    </row>
    <row r="4" spans="1:5" s="83" customFormat="1" ht="29.25" customHeight="1">
      <c r="A4" s="330"/>
      <c r="B4" s="330"/>
      <c r="C4" s="330"/>
      <c r="D4" s="330"/>
      <c r="E4" s="330"/>
    </row>
    <row r="5" spans="1:5" s="83" customFormat="1" ht="12.75" customHeight="1" thickBot="1">
      <c r="A5" s="108"/>
      <c r="B5" s="108"/>
      <c r="C5" s="108"/>
      <c r="D5" s="108"/>
      <c r="E5" s="108"/>
    </row>
    <row r="6" spans="1:5" s="90" customFormat="1" ht="43.5" customHeight="1">
      <c r="A6" s="86"/>
      <c r="B6" s="87" t="s">
        <v>153</v>
      </c>
      <c r="C6" s="88">
        <v>2013</v>
      </c>
      <c r="D6" s="88">
        <v>2014</v>
      </c>
      <c r="E6" s="109">
        <v>2015</v>
      </c>
    </row>
    <row r="7" spans="1:5" s="95" customFormat="1" ht="24" customHeight="1">
      <c r="A7" s="91" t="s">
        <v>3</v>
      </c>
      <c r="B7" s="92" t="s">
        <v>155</v>
      </c>
      <c r="C7" s="94">
        <v>255000</v>
      </c>
      <c r="D7" s="94">
        <v>260000</v>
      </c>
      <c r="E7" s="205">
        <v>262000</v>
      </c>
    </row>
    <row r="8" spans="1:5" s="95" customFormat="1" ht="24" customHeight="1">
      <c r="A8" s="91" t="s">
        <v>6</v>
      </c>
      <c r="B8" s="92" t="s">
        <v>156</v>
      </c>
      <c r="C8" s="94">
        <v>6055</v>
      </c>
      <c r="D8" s="94">
        <v>2055</v>
      </c>
      <c r="E8" s="205">
        <v>55</v>
      </c>
    </row>
    <row r="9" spans="1:5" s="95" customFormat="1" ht="24" customHeight="1">
      <c r="A9" s="91" t="s">
        <v>9</v>
      </c>
      <c r="B9" s="92" t="s">
        <v>157</v>
      </c>
      <c r="C9" s="94">
        <v>11685</v>
      </c>
      <c r="D9" s="94">
        <v>12270</v>
      </c>
      <c r="E9" s="205">
        <v>12883</v>
      </c>
    </row>
    <row r="10" spans="1:5" s="95" customFormat="1" ht="24" customHeight="1">
      <c r="A10" s="91" t="s">
        <v>12</v>
      </c>
      <c r="B10" s="92" t="s">
        <v>158</v>
      </c>
      <c r="C10" s="94">
        <v>1570</v>
      </c>
      <c r="D10" s="94">
        <v>1655</v>
      </c>
      <c r="E10" s="205">
        <v>1732</v>
      </c>
    </row>
    <row r="11" spans="1:5" s="95" customFormat="1" ht="24" customHeight="1">
      <c r="A11" s="91"/>
      <c r="B11" s="92"/>
      <c r="C11" s="94"/>
      <c r="D11" s="94"/>
      <c r="E11" s="205"/>
    </row>
    <row r="12" spans="1:5" s="107" customFormat="1" ht="24" customHeight="1" thickBot="1">
      <c r="A12" s="104"/>
      <c r="B12" s="105" t="s">
        <v>146</v>
      </c>
      <c r="C12" s="206">
        <f>SUM(C7:C10)</f>
        <v>274310</v>
      </c>
      <c r="D12" s="206">
        <f>SUM(D7:D10)</f>
        <v>275980</v>
      </c>
      <c r="E12" s="207">
        <f>SUM(E7:E10)</f>
        <v>276670</v>
      </c>
    </row>
    <row r="14" ht="13.5" thickBot="1"/>
    <row r="15" spans="1:5" s="90" customFormat="1" ht="43.5" customHeight="1">
      <c r="A15" s="86"/>
      <c r="B15" s="87" t="s">
        <v>327</v>
      </c>
      <c r="C15" s="88">
        <v>2013</v>
      </c>
      <c r="D15" s="88">
        <v>2014</v>
      </c>
      <c r="E15" s="109">
        <v>2015</v>
      </c>
    </row>
    <row r="16" spans="1:5" ht="24" customHeight="1">
      <c r="A16" s="177" t="s">
        <v>3</v>
      </c>
      <c r="B16" s="92" t="s">
        <v>134</v>
      </c>
      <c r="C16" s="94">
        <v>3577</v>
      </c>
      <c r="D16" s="94">
        <v>0</v>
      </c>
      <c r="E16" s="205">
        <v>0</v>
      </c>
    </row>
    <row r="17" spans="1:5" ht="24" customHeight="1">
      <c r="A17" s="177" t="s">
        <v>6</v>
      </c>
      <c r="B17" s="92" t="s">
        <v>135</v>
      </c>
      <c r="C17" s="94">
        <v>8184</v>
      </c>
      <c r="D17" s="94">
        <v>8184</v>
      </c>
      <c r="E17" s="205">
        <v>8184</v>
      </c>
    </row>
    <row r="18" spans="1:5" ht="24" customHeight="1">
      <c r="A18" s="177" t="s">
        <v>9</v>
      </c>
      <c r="B18" s="92" t="s">
        <v>137</v>
      </c>
      <c r="C18" s="94">
        <v>12595</v>
      </c>
      <c r="D18" s="94">
        <v>0</v>
      </c>
      <c r="E18" s="205">
        <v>0</v>
      </c>
    </row>
    <row r="19" spans="1:5" ht="24" customHeight="1">
      <c r="A19" s="177" t="s">
        <v>12</v>
      </c>
      <c r="B19" s="92" t="s">
        <v>138</v>
      </c>
      <c r="C19" s="94">
        <v>9893</v>
      </c>
      <c r="D19" s="94">
        <v>9446</v>
      </c>
      <c r="E19" s="205">
        <v>0</v>
      </c>
    </row>
    <row r="20" spans="1:5" ht="24" customHeight="1" thickBot="1">
      <c r="A20" s="204"/>
      <c r="B20" s="105" t="s">
        <v>146</v>
      </c>
      <c r="C20" s="106">
        <f>SUM(C16:C19)</f>
        <v>34249</v>
      </c>
      <c r="D20" s="106">
        <f>SUM(D16:D19)</f>
        <v>17630</v>
      </c>
      <c r="E20" s="106">
        <f>SUM(E16:E19)</f>
        <v>8184</v>
      </c>
    </row>
  </sheetData>
  <mergeCells count="3">
    <mergeCell ref="A3:E3"/>
    <mergeCell ref="A4:E4"/>
    <mergeCell ref="C1:E1"/>
  </mergeCells>
  <printOptions horizontalCentered="1"/>
  <pageMargins left="0.7874015748031497" right="0.7874015748031497" top="0.63" bottom="0.984251968503937" header="0.5118110236220472" footer="0.5118110236220472"/>
  <pageSetup horizontalDpi="600" verticalDpi="600" orientation="portrait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7"/>
  <sheetViews>
    <sheetView view="pageBreakPreview" zoomScaleSheetLayoutView="100" workbookViewId="0" topLeftCell="A1">
      <selection activeCell="C16" sqref="C16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46.8515625" style="0" customWidth="1"/>
    <col min="4" max="4" width="14.8515625" style="0" customWidth="1"/>
    <col min="5" max="5" width="25.421875" style="0" customWidth="1"/>
  </cols>
  <sheetData>
    <row r="2" ht="30" customHeight="1" thickBot="1">
      <c r="E2" s="1"/>
    </row>
    <row r="3" spans="1:5" ht="15.75">
      <c r="A3" s="47"/>
      <c r="B3" s="48"/>
      <c r="C3" s="130" t="s">
        <v>0</v>
      </c>
      <c r="D3" s="130" t="s">
        <v>1</v>
      </c>
      <c r="E3" s="131" t="s">
        <v>163</v>
      </c>
    </row>
    <row r="4" spans="1:5" ht="15">
      <c r="A4" s="51"/>
      <c r="B4" s="52"/>
      <c r="C4" s="53"/>
      <c r="D4" s="52"/>
      <c r="E4" s="54"/>
    </row>
    <row r="5" spans="1:5" ht="22.5" customHeight="1">
      <c r="A5" s="132" t="s">
        <v>2</v>
      </c>
      <c r="B5" s="52" t="s">
        <v>3</v>
      </c>
      <c r="C5" s="52" t="s">
        <v>164</v>
      </c>
      <c r="D5" s="56">
        <v>15000</v>
      </c>
      <c r="E5" s="57">
        <v>0</v>
      </c>
    </row>
    <row r="6" spans="1:5" ht="22.5" customHeight="1">
      <c r="A6" s="51"/>
      <c r="B6" s="52" t="s">
        <v>6</v>
      </c>
      <c r="C6" s="52" t="s">
        <v>165</v>
      </c>
      <c r="D6" s="56">
        <v>30000</v>
      </c>
      <c r="E6" s="57">
        <v>0</v>
      </c>
    </row>
    <row r="7" spans="1:5" ht="22.5" customHeight="1">
      <c r="A7" s="51"/>
      <c r="B7" s="52" t="s">
        <v>9</v>
      </c>
      <c r="C7" s="52" t="s">
        <v>166</v>
      </c>
      <c r="D7" s="56">
        <v>1273</v>
      </c>
      <c r="E7" s="57">
        <v>0</v>
      </c>
    </row>
    <row r="8" spans="1:5" ht="22.5" customHeight="1">
      <c r="A8" s="51"/>
      <c r="B8" s="52" t="s">
        <v>12</v>
      </c>
      <c r="C8" s="58" t="s">
        <v>167</v>
      </c>
      <c r="D8" s="56">
        <v>2677</v>
      </c>
      <c r="E8" s="57">
        <v>0</v>
      </c>
    </row>
    <row r="9" spans="1:5" ht="22.5" customHeight="1">
      <c r="A9" s="51"/>
      <c r="B9" s="52" t="s">
        <v>43</v>
      </c>
      <c r="C9" s="58" t="s">
        <v>168</v>
      </c>
      <c r="D9" s="56">
        <v>2000</v>
      </c>
      <c r="E9" s="57">
        <v>0</v>
      </c>
    </row>
    <row r="10" spans="1:5" ht="22.5" customHeight="1">
      <c r="A10" s="51"/>
      <c r="B10" s="52" t="s">
        <v>45</v>
      </c>
      <c r="C10" s="58" t="s">
        <v>169</v>
      </c>
      <c r="D10" s="56">
        <v>1782</v>
      </c>
      <c r="E10" s="57">
        <v>0</v>
      </c>
    </row>
    <row r="11" spans="1:5" ht="22.5" customHeight="1">
      <c r="A11" s="59" t="s">
        <v>2</v>
      </c>
      <c r="B11" s="60"/>
      <c r="C11" s="61" t="s">
        <v>15</v>
      </c>
      <c r="D11" s="62">
        <f>SUM(D5:D10)</f>
        <v>52732</v>
      </c>
      <c r="E11" s="57">
        <v>0</v>
      </c>
    </row>
    <row r="12" spans="1:5" ht="47.25" customHeight="1">
      <c r="A12" s="59"/>
      <c r="B12" s="60"/>
      <c r="C12" s="61"/>
      <c r="D12" s="62"/>
      <c r="E12" s="57"/>
    </row>
    <row r="13" spans="1:5" ht="24" customHeight="1">
      <c r="A13" s="132" t="s">
        <v>16</v>
      </c>
      <c r="B13" s="52" t="s">
        <v>3</v>
      </c>
      <c r="C13" s="52" t="s">
        <v>170</v>
      </c>
      <c r="D13" s="56">
        <v>4185</v>
      </c>
      <c r="E13" s="73"/>
    </row>
    <row r="14" spans="1:5" ht="24" customHeight="1">
      <c r="A14" s="51"/>
      <c r="B14" s="52" t="s">
        <v>6</v>
      </c>
      <c r="C14" s="52" t="s">
        <v>171</v>
      </c>
      <c r="D14" s="56">
        <v>551</v>
      </c>
      <c r="E14" s="57">
        <v>0</v>
      </c>
    </row>
    <row r="15" spans="1:5" ht="24" customHeight="1">
      <c r="A15" s="59" t="s">
        <v>16</v>
      </c>
      <c r="B15" s="60"/>
      <c r="C15" s="61" t="s">
        <v>20</v>
      </c>
      <c r="D15" s="62">
        <f>SUM(D13:D14)</f>
        <v>4736</v>
      </c>
      <c r="E15" s="57">
        <v>0</v>
      </c>
    </row>
    <row r="16" spans="1:5" ht="66.75" customHeight="1">
      <c r="A16" s="51"/>
      <c r="B16" s="52"/>
      <c r="C16" s="52"/>
      <c r="D16" s="133"/>
      <c r="E16" s="57"/>
    </row>
    <row r="17" spans="1:5" ht="15.75" thickBot="1">
      <c r="A17" s="389" t="s">
        <v>21</v>
      </c>
      <c r="B17" s="390"/>
      <c r="C17" s="390"/>
      <c r="D17" s="80">
        <f>SUM(D11+D15)</f>
        <v>57468</v>
      </c>
      <c r="E17" s="81">
        <f>SUM(E6:E15)</f>
        <v>0</v>
      </c>
    </row>
  </sheetData>
  <mergeCells count="1">
    <mergeCell ref="A17:C17"/>
  </mergeCells>
  <printOptions headings="1" horizontalCentered="1"/>
  <pageMargins left="0.7874015748031497" right="0.7874015748031497" top="2.07" bottom="0.984251968503937" header="0.5118110236220472" footer="0.5118110236220472"/>
  <pageSetup horizontalDpi="600" verticalDpi="600" orientation="portrait" paperSize="9" scale="82" r:id="rId1"/>
  <headerFooter alignWithMargins="0">
    <oddHeader xml:space="preserve">&amp;C&amp;"Arial,Félkövér"&amp;14
Támogatások, átadott pénzeszközök és szociális ellátások 2012.évi előirányzata&amp;R
10.számú melléklet a  2012.(II.16.)önkorm.rendelethez  </oddHeader>
    <oddFooter>&amp;C&amp;P/&amp;N.oldal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SheetLayoutView="100" workbookViewId="0" topLeftCell="A1">
      <selection activeCell="B2" sqref="B1:B16384"/>
    </sheetView>
  </sheetViews>
  <sheetFormatPr defaultColWidth="9.140625" defaultRowHeight="12.75"/>
  <cols>
    <col min="1" max="1" width="4.7109375" style="208" customWidth="1"/>
    <col min="2" max="2" width="44.00390625" style="208" customWidth="1"/>
    <col min="3" max="3" width="15.00390625" style="208" customWidth="1"/>
    <col min="4" max="4" width="2.8515625" style="208" customWidth="1"/>
    <col min="5" max="5" width="4.7109375" style="208" customWidth="1"/>
    <col min="6" max="6" width="44.8515625" style="208" customWidth="1"/>
    <col min="7" max="7" width="17.00390625" style="208" customWidth="1"/>
    <col min="8" max="16384" width="9.140625" style="208" customWidth="1"/>
  </cols>
  <sheetData>
    <row r="1" spans="1:7" ht="19.5">
      <c r="A1" s="391" t="s">
        <v>329</v>
      </c>
      <c r="B1" s="391"/>
      <c r="C1" s="391"/>
      <c r="D1" s="391"/>
      <c r="E1" s="391"/>
      <c r="F1" s="391"/>
      <c r="G1" s="391"/>
    </row>
    <row r="2" spans="1:7" ht="22.5" customHeight="1">
      <c r="A2" s="210"/>
      <c r="B2" s="210"/>
      <c r="C2" s="210"/>
      <c r="D2" s="210"/>
      <c r="E2" s="210"/>
      <c r="F2" s="210"/>
      <c r="G2" s="210"/>
    </row>
    <row r="3" spans="1:7" ht="18.75">
      <c r="A3" s="211"/>
      <c r="B3" s="212" t="s">
        <v>153</v>
      </c>
      <c r="C3" s="211" t="s">
        <v>330</v>
      </c>
      <c r="D3" s="211"/>
      <c r="E3" s="211"/>
      <c r="F3" s="212" t="s">
        <v>327</v>
      </c>
      <c r="G3" s="211" t="s">
        <v>331</v>
      </c>
    </row>
    <row r="4" spans="1:13" ht="17.25" customHeight="1">
      <c r="A4" s="213" t="s">
        <v>3</v>
      </c>
      <c r="B4" s="213" t="s">
        <v>332</v>
      </c>
      <c r="C4" s="214">
        <v>101759</v>
      </c>
      <c r="D4" s="213"/>
      <c r="E4" s="213" t="s">
        <v>333</v>
      </c>
      <c r="F4" s="213" t="s">
        <v>283</v>
      </c>
      <c r="G4" s="214">
        <v>374106</v>
      </c>
      <c r="H4" s="83"/>
      <c r="I4" s="83"/>
      <c r="J4" s="83"/>
      <c r="K4" s="83"/>
      <c r="L4" s="83"/>
      <c r="M4" s="83"/>
    </row>
    <row r="5" spans="1:13" ht="17.25" customHeight="1">
      <c r="A5" s="213" t="s">
        <v>6</v>
      </c>
      <c r="B5" s="213" t="s">
        <v>334</v>
      </c>
      <c r="C5" s="214">
        <v>410789</v>
      </c>
      <c r="D5" s="213"/>
      <c r="E5" s="213" t="s">
        <v>335</v>
      </c>
      <c r="F5" s="213" t="s">
        <v>336</v>
      </c>
      <c r="G5" s="214">
        <v>95318</v>
      </c>
      <c r="H5" s="83"/>
      <c r="I5" s="83"/>
      <c r="J5" s="83"/>
      <c r="K5" s="83"/>
      <c r="L5" s="83"/>
      <c r="M5" s="83"/>
    </row>
    <row r="6" spans="1:13" ht="17.25" customHeight="1">
      <c r="A6" s="213" t="s">
        <v>9</v>
      </c>
      <c r="B6" s="213" t="s">
        <v>337</v>
      </c>
      <c r="C6" s="214">
        <v>344271</v>
      </c>
      <c r="D6" s="213"/>
      <c r="E6" s="213" t="s">
        <v>338</v>
      </c>
      <c r="F6" s="213" t="s">
        <v>339</v>
      </c>
      <c r="G6" s="214">
        <v>295023</v>
      </c>
      <c r="H6" s="83"/>
      <c r="I6" s="83"/>
      <c r="J6" s="83"/>
      <c r="K6" s="83"/>
      <c r="L6" s="83"/>
      <c r="M6" s="83"/>
    </row>
    <row r="7" spans="1:13" ht="17.25" customHeight="1">
      <c r="A7" s="213" t="s">
        <v>12</v>
      </c>
      <c r="B7" s="213" t="s">
        <v>340</v>
      </c>
      <c r="C7" s="214">
        <v>78814</v>
      </c>
      <c r="D7" s="213"/>
      <c r="E7" s="213" t="s">
        <v>341</v>
      </c>
      <c r="F7" s="213" t="s">
        <v>342</v>
      </c>
      <c r="G7" s="214">
        <v>5150</v>
      </c>
      <c r="H7" s="83"/>
      <c r="I7" s="83"/>
      <c r="J7" s="83"/>
      <c r="K7" s="83"/>
      <c r="L7" s="83"/>
      <c r="M7" s="83"/>
    </row>
    <row r="8" spans="1:13" ht="17.25" customHeight="1">
      <c r="A8" s="213" t="s">
        <v>43</v>
      </c>
      <c r="B8" s="213" t="s">
        <v>343</v>
      </c>
      <c r="C8" s="214">
        <v>700</v>
      </c>
      <c r="D8" s="213"/>
      <c r="E8" s="213" t="s">
        <v>344</v>
      </c>
      <c r="F8" s="213" t="s">
        <v>345</v>
      </c>
      <c r="G8" s="214"/>
      <c r="H8" s="83"/>
      <c r="I8" s="83"/>
      <c r="J8" s="83"/>
      <c r="K8" s="83"/>
      <c r="L8" s="83"/>
      <c r="M8" s="83"/>
    </row>
    <row r="9" spans="1:13" ht="17.25" customHeight="1">
      <c r="A9" s="213" t="s">
        <v>45</v>
      </c>
      <c r="B9" s="213" t="s">
        <v>346</v>
      </c>
      <c r="C9" s="214">
        <v>27156</v>
      </c>
      <c r="D9" s="213"/>
      <c r="E9" s="213" t="s">
        <v>347</v>
      </c>
      <c r="F9" s="213" t="s">
        <v>348</v>
      </c>
      <c r="G9" s="214">
        <v>48982</v>
      </c>
      <c r="H9" s="83"/>
      <c r="I9" s="83"/>
      <c r="J9" s="83"/>
      <c r="K9" s="83"/>
      <c r="L9" s="83"/>
      <c r="M9" s="83"/>
    </row>
    <row r="10" spans="1:13" ht="17.25" customHeight="1">
      <c r="A10" s="215" t="s">
        <v>287</v>
      </c>
      <c r="B10" s="215" t="s">
        <v>349</v>
      </c>
      <c r="C10" s="216">
        <f>SUM(C4:C9)</f>
        <v>963489</v>
      </c>
      <c r="D10" s="213"/>
      <c r="E10" s="213" t="s">
        <v>350</v>
      </c>
      <c r="F10" s="213" t="s">
        <v>351</v>
      </c>
      <c r="G10" s="217">
        <v>130034</v>
      </c>
      <c r="H10" s="83"/>
      <c r="I10" s="83"/>
      <c r="J10" s="83"/>
      <c r="K10" s="83"/>
      <c r="L10" s="83"/>
      <c r="M10" s="83"/>
    </row>
    <row r="11" spans="1:13" ht="17.25" customHeight="1">
      <c r="A11" s="213" t="s">
        <v>51</v>
      </c>
      <c r="B11" s="213" t="s">
        <v>352</v>
      </c>
      <c r="C11" s="214"/>
      <c r="D11" s="213"/>
      <c r="E11" s="215" t="s">
        <v>353</v>
      </c>
      <c r="F11" s="215" t="s">
        <v>354</v>
      </c>
      <c r="G11" s="218">
        <f>SUM(G7:G10)</f>
        <v>184166</v>
      </c>
      <c r="H11" s="83"/>
      <c r="I11" s="83"/>
      <c r="J11" s="83"/>
      <c r="K11" s="83"/>
      <c r="L11" s="83"/>
      <c r="M11" s="83"/>
    </row>
    <row r="12" spans="1:13" ht="17.25" customHeight="1">
      <c r="A12" s="215" t="s">
        <v>355</v>
      </c>
      <c r="B12" s="215" t="s">
        <v>356</v>
      </c>
      <c r="C12" s="216">
        <f>SUM(C10+C11)</f>
        <v>963489</v>
      </c>
      <c r="D12" s="213"/>
      <c r="E12" s="213" t="s">
        <v>357</v>
      </c>
      <c r="F12" s="213" t="s">
        <v>358</v>
      </c>
      <c r="G12" s="217"/>
      <c r="H12" s="83"/>
      <c r="I12" s="83"/>
      <c r="J12" s="83"/>
      <c r="K12" s="83"/>
      <c r="L12" s="83"/>
      <c r="M12" s="83"/>
    </row>
    <row r="13" spans="1:13" ht="17.25" customHeight="1">
      <c r="A13" s="213" t="s">
        <v>53</v>
      </c>
      <c r="B13" s="219" t="s">
        <v>359</v>
      </c>
      <c r="C13" s="217">
        <v>3205</v>
      </c>
      <c r="D13" s="213"/>
      <c r="E13" s="213" t="s">
        <v>360</v>
      </c>
      <c r="F13" s="213" t="s">
        <v>295</v>
      </c>
      <c r="G13" s="214">
        <v>35609</v>
      </c>
      <c r="H13" s="83"/>
      <c r="I13" s="83"/>
      <c r="J13" s="83"/>
      <c r="K13" s="83"/>
      <c r="L13" s="83"/>
      <c r="M13" s="83"/>
    </row>
    <row r="14" spans="1:13" ht="17.25" customHeight="1">
      <c r="A14" s="213" t="s">
        <v>361</v>
      </c>
      <c r="B14" s="220" t="s">
        <v>362</v>
      </c>
      <c r="C14" s="217">
        <v>41446</v>
      </c>
      <c r="D14" s="213"/>
      <c r="E14" s="215" t="s">
        <v>363</v>
      </c>
      <c r="F14" s="215" t="s">
        <v>364</v>
      </c>
      <c r="G14" s="216">
        <f>SUM(G11:G13)</f>
        <v>219775</v>
      </c>
      <c r="H14" s="83"/>
      <c r="I14" s="83"/>
      <c r="J14" s="83"/>
      <c r="K14" s="83"/>
      <c r="L14" s="83"/>
      <c r="M14" s="83"/>
    </row>
    <row r="15" spans="1:13" ht="17.25" customHeight="1">
      <c r="A15" s="213" t="s">
        <v>365</v>
      </c>
      <c r="B15" s="213" t="s">
        <v>366</v>
      </c>
      <c r="C15" s="217">
        <v>9614</v>
      </c>
      <c r="D15" s="213"/>
      <c r="E15" s="213" t="s">
        <v>367</v>
      </c>
      <c r="F15" s="213" t="s">
        <v>368</v>
      </c>
      <c r="G15" s="214">
        <v>3900</v>
      </c>
      <c r="H15" s="83"/>
      <c r="I15" s="83"/>
      <c r="J15" s="83"/>
      <c r="K15" s="83"/>
      <c r="L15" s="83"/>
      <c r="M15" s="83"/>
    </row>
    <row r="16" spans="1:13" ht="17.25" customHeight="1">
      <c r="A16" s="213" t="s">
        <v>369</v>
      </c>
      <c r="B16" s="213" t="s">
        <v>370</v>
      </c>
      <c r="C16" s="221">
        <v>3480</v>
      </c>
      <c r="D16" s="213"/>
      <c r="E16" s="215" t="s">
        <v>371</v>
      </c>
      <c r="F16" s="215" t="s">
        <v>372</v>
      </c>
      <c r="G16" s="216">
        <f>SUM(G14+G15+G4+G5+G6)</f>
        <v>988122</v>
      </c>
      <c r="H16" s="83"/>
      <c r="I16" s="83"/>
      <c r="J16" s="83"/>
      <c r="K16" s="83"/>
      <c r="L16" s="83"/>
      <c r="M16" s="83"/>
    </row>
    <row r="17" spans="1:13" ht="17.25" customHeight="1">
      <c r="A17" s="213" t="s">
        <v>373</v>
      </c>
      <c r="B17" s="213" t="s">
        <v>374</v>
      </c>
      <c r="C17" s="217">
        <v>21925</v>
      </c>
      <c r="D17" s="213"/>
      <c r="E17" s="213" t="s">
        <v>375</v>
      </c>
      <c r="F17" s="213" t="s">
        <v>376</v>
      </c>
      <c r="G17" s="222">
        <v>22550</v>
      </c>
      <c r="H17" s="83"/>
      <c r="I17" s="83"/>
      <c r="J17" s="83"/>
      <c r="K17" s="83"/>
      <c r="L17" s="83"/>
      <c r="M17" s="83"/>
    </row>
    <row r="18" spans="1:13" ht="17.25" customHeight="1">
      <c r="A18" s="215" t="s">
        <v>377</v>
      </c>
      <c r="B18" s="215" t="s">
        <v>378</v>
      </c>
      <c r="C18" s="216">
        <f>SUM(C13:C17)</f>
        <v>79670</v>
      </c>
      <c r="D18" s="223"/>
      <c r="E18" s="213" t="s">
        <v>379</v>
      </c>
      <c r="F18" s="213" t="s">
        <v>380</v>
      </c>
      <c r="G18" s="224">
        <v>213631</v>
      </c>
      <c r="H18" s="83"/>
      <c r="I18" s="83"/>
      <c r="J18" s="83"/>
      <c r="K18" s="83"/>
      <c r="L18" s="83"/>
      <c r="M18" s="83"/>
    </row>
    <row r="19" spans="1:13" ht="17.25" customHeight="1">
      <c r="A19" s="213" t="s">
        <v>381</v>
      </c>
      <c r="B19" s="213" t="s">
        <v>382</v>
      </c>
      <c r="C19" s="225">
        <v>125</v>
      </c>
      <c r="D19" s="226"/>
      <c r="E19" s="213" t="s">
        <v>383</v>
      </c>
      <c r="F19" s="213" t="s">
        <v>384</v>
      </c>
      <c r="G19" s="227"/>
      <c r="H19" s="83"/>
      <c r="I19" s="83"/>
      <c r="J19" s="83"/>
      <c r="K19" s="83"/>
      <c r="L19" s="83"/>
      <c r="M19" s="83"/>
    </row>
    <row r="20" spans="1:13" ht="17.25" customHeight="1">
      <c r="A20" s="213" t="s">
        <v>385</v>
      </c>
      <c r="B20" s="213" t="s">
        <v>386</v>
      </c>
      <c r="C20" s="217"/>
      <c r="D20" s="213"/>
      <c r="E20" s="213" t="s">
        <v>387</v>
      </c>
      <c r="F20" s="213" t="s">
        <v>388</v>
      </c>
      <c r="G20" s="214">
        <v>4736</v>
      </c>
      <c r="H20" s="83"/>
      <c r="I20" s="83"/>
      <c r="J20" s="83"/>
      <c r="K20" s="83"/>
      <c r="L20" s="83"/>
      <c r="M20" s="83"/>
    </row>
    <row r="21" spans="1:13" ht="17.25" customHeight="1">
      <c r="A21" s="215" t="s">
        <v>389</v>
      </c>
      <c r="B21" s="215" t="s">
        <v>390</v>
      </c>
      <c r="C21" s="218">
        <f>SUM(C19+C20+C18+C12)</f>
        <v>1043284</v>
      </c>
      <c r="D21" s="213"/>
      <c r="E21" s="213" t="s">
        <v>391</v>
      </c>
      <c r="F21" s="213" t="s">
        <v>296</v>
      </c>
      <c r="G21" s="214">
        <v>13302</v>
      </c>
      <c r="H21" s="83"/>
      <c r="I21" s="83"/>
      <c r="J21" s="83"/>
      <c r="K21" s="83"/>
      <c r="L21" s="83"/>
      <c r="M21" s="83"/>
    </row>
    <row r="22" spans="1:13" ht="17.25" customHeight="1">
      <c r="A22" s="213" t="s">
        <v>392</v>
      </c>
      <c r="B22" s="213" t="s">
        <v>393</v>
      </c>
      <c r="C22" s="217"/>
      <c r="D22" s="213"/>
      <c r="E22" s="213" t="s">
        <v>394</v>
      </c>
      <c r="F22" s="213" t="s">
        <v>395</v>
      </c>
      <c r="G22" s="214">
        <v>1600</v>
      </c>
      <c r="H22" s="83"/>
      <c r="I22" s="83"/>
      <c r="J22" s="83"/>
      <c r="K22" s="83"/>
      <c r="L22" s="83"/>
      <c r="M22" s="83"/>
    </row>
    <row r="23" spans="1:13" ht="17.25" customHeight="1">
      <c r="A23" s="213" t="s">
        <v>396</v>
      </c>
      <c r="B23" s="213" t="s">
        <v>397</v>
      </c>
      <c r="C23" s="217"/>
      <c r="D23" s="213"/>
      <c r="E23" s="215" t="s">
        <v>398</v>
      </c>
      <c r="F23" s="215" t="s">
        <v>399</v>
      </c>
      <c r="G23" s="216">
        <f>SUM(G19:G22)</f>
        <v>19638</v>
      </c>
      <c r="H23" s="83"/>
      <c r="I23" s="83"/>
      <c r="J23" s="83"/>
      <c r="K23" s="83"/>
      <c r="L23" s="83"/>
      <c r="M23" s="83"/>
    </row>
    <row r="24" spans="1:13" ht="17.25" customHeight="1">
      <c r="A24" s="213" t="s">
        <v>400</v>
      </c>
      <c r="B24" s="213" t="s">
        <v>401</v>
      </c>
      <c r="C24" s="217"/>
      <c r="D24" s="213"/>
      <c r="E24" s="215" t="s">
        <v>402</v>
      </c>
      <c r="F24" s="215" t="s">
        <v>403</v>
      </c>
      <c r="G24" s="216">
        <f>SUM(G23+G17+G18)</f>
        <v>255819</v>
      </c>
      <c r="H24" s="83"/>
      <c r="I24" s="83"/>
      <c r="J24" s="83"/>
      <c r="K24" s="83"/>
      <c r="L24" s="83"/>
      <c r="M24" s="83"/>
    </row>
    <row r="25" spans="1:13" ht="17.25" customHeight="1">
      <c r="A25" s="213" t="s">
        <v>404</v>
      </c>
      <c r="B25" s="213" t="s">
        <v>405</v>
      </c>
      <c r="C25" s="214">
        <v>179357</v>
      </c>
      <c r="D25" s="228"/>
      <c r="E25" s="213" t="s">
        <v>406</v>
      </c>
      <c r="F25" s="213" t="s">
        <v>407</v>
      </c>
      <c r="G25" s="214">
        <v>400</v>
      </c>
      <c r="H25" s="83"/>
      <c r="I25" s="83"/>
      <c r="J25" s="83"/>
      <c r="K25" s="83"/>
      <c r="L25" s="83"/>
      <c r="M25" s="83"/>
    </row>
    <row r="26" spans="1:13" ht="17.25" customHeight="1">
      <c r="A26" s="213" t="s">
        <v>408</v>
      </c>
      <c r="B26" s="213" t="s">
        <v>409</v>
      </c>
      <c r="C26" s="229"/>
      <c r="D26" s="228"/>
      <c r="E26" s="215" t="s">
        <v>410</v>
      </c>
      <c r="F26" s="215" t="s">
        <v>411</v>
      </c>
      <c r="G26" s="216">
        <f>SUM(G24+G25+G16)</f>
        <v>1244341</v>
      </c>
      <c r="H26" s="83"/>
      <c r="I26" s="83"/>
      <c r="J26" s="83"/>
      <c r="K26" s="83"/>
      <c r="L26" s="83"/>
      <c r="M26" s="83"/>
    </row>
    <row r="27" spans="1:13" ht="17.25" customHeight="1">
      <c r="A27" s="213" t="s">
        <v>412</v>
      </c>
      <c r="B27" s="213" t="s">
        <v>413</v>
      </c>
      <c r="C27" s="229"/>
      <c r="D27" s="228"/>
      <c r="E27" s="213" t="s">
        <v>414</v>
      </c>
      <c r="F27" s="213" t="s">
        <v>415</v>
      </c>
      <c r="G27" s="214">
        <v>7905</v>
      </c>
      <c r="H27" s="83"/>
      <c r="I27" s="83"/>
      <c r="J27" s="83"/>
      <c r="K27" s="83"/>
      <c r="L27" s="83"/>
      <c r="M27" s="83"/>
    </row>
    <row r="28" spans="1:13" ht="17.25" customHeight="1">
      <c r="A28" s="213" t="s">
        <v>416</v>
      </c>
      <c r="B28" s="213" t="s">
        <v>417</v>
      </c>
      <c r="C28" s="229"/>
      <c r="D28" s="228"/>
      <c r="E28" s="213" t="s">
        <v>418</v>
      </c>
      <c r="F28" s="213" t="s">
        <v>419</v>
      </c>
      <c r="G28" s="229"/>
      <c r="H28" s="83"/>
      <c r="I28" s="83"/>
      <c r="J28" s="83"/>
      <c r="K28" s="83"/>
      <c r="L28" s="83"/>
      <c r="M28" s="83"/>
    </row>
    <row r="29" spans="1:13" ht="17.25" customHeight="1">
      <c r="A29" s="213" t="s">
        <v>420</v>
      </c>
      <c r="B29" s="213" t="s">
        <v>421</v>
      </c>
      <c r="C29" s="229"/>
      <c r="D29" s="228"/>
      <c r="E29" s="213" t="s">
        <v>422</v>
      </c>
      <c r="F29" s="213" t="s">
        <v>423</v>
      </c>
      <c r="G29" s="214">
        <v>3208</v>
      </c>
      <c r="H29" s="83"/>
      <c r="I29" s="83"/>
      <c r="J29" s="83"/>
      <c r="K29" s="83"/>
      <c r="L29" s="83"/>
      <c r="M29" s="83"/>
    </row>
    <row r="30" spans="1:13" ht="17.25" customHeight="1">
      <c r="A30" s="213" t="s">
        <v>424</v>
      </c>
      <c r="B30" s="213" t="s">
        <v>425</v>
      </c>
      <c r="C30" s="229"/>
      <c r="D30" s="228"/>
      <c r="E30" s="213" t="s">
        <v>426</v>
      </c>
      <c r="F30" s="213" t="s">
        <v>427</v>
      </c>
      <c r="G30" s="214"/>
      <c r="H30" s="83"/>
      <c r="I30" s="83"/>
      <c r="J30" s="83"/>
      <c r="K30" s="83"/>
      <c r="L30" s="83"/>
      <c r="M30" s="83"/>
    </row>
    <row r="31" spans="1:13" ht="17.25" customHeight="1">
      <c r="A31" s="213" t="s">
        <v>428</v>
      </c>
      <c r="B31" s="213" t="s">
        <v>429</v>
      </c>
      <c r="C31" s="229"/>
      <c r="D31" s="228"/>
      <c r="E31" s="213" t="s">
        <v>430</v>
      </c>
      <c r="F31" s="213" t="s">
        <v>431</v>
      </c>
      <c r="G31" s="214"/>
      <c r="H31" s="83"/>
      <c r="I31" s="83"/>
      <c r="J31" s="83"/>
      <c r="K31" s="83"/>
      <c r="L31" s="83"/>
      <c r="M31" s="83"/>
    </row>
    <row r="32" spans="1:13" ht="17.25" customHeight="1">
      <c r="A32" s="213" t="s">
        <v>432</v>
      </c>
      <c r="B32" s="213" t="s">
        <v>433</v>
      </c>
      <c r="C32" s="229"/>
      <c r="D32" s="228"/>
      <c r="E32" s="213" t="s">
        <v>434</v>
      </c>
      <c r="F32" s="213" t="s">
        <v>435</v>
      </c>
      <c r="G32" s="214"/>
      <c r="H32" s="83"/>
      <c r="I32" s="83"/>
      <c r="J32" s="83"/>
      <c r="K32" s="83"/>
      <c r="L32" s="83"/>
      <c r="M32" s="83"/>
    </row>
    <row r="33" spans="1:13" ht="17.25" customHeight="1">
      <c r="A33" s="215" t="s">
        <v>436</v>
      </c>
      <c r="B33" s="215" t="s">
        <v>437</v>
      </c>
      <c r="C33" s="216">
        <f>SUM(C22:C32)</f>
        <v>179357</v>
      </c>
      <c r="D33" s="213"/>
      <c r="E33" s="213" t="s">
        <v>438</v>
      </c>
      <c r="F33" s="213" t="s">
        <v>439</v>
      </c>
      <c r="G33" s="214"/>
      <c r="H33" s="83"/>
      <c r="I33" s="83"/>
      <c r="J33" s="83"/>
      <c r="K33" s="83"/>
      <c r="L33" s="83"/>
      <c r="M33" s="83"/>
    </row>
    <row r="34" spans="1:13" ht="17.25" customHeight="1">
      <c r="A34" s="215" t="s">
        <v>440</v>
      </c>
      <c r="B34" s="215" t="s">
        <v>441</v>
      </c>
      <c r="C34" s="216">
        <f>SUM(C33+C21)</f>
        <v>1222641</v>
      </c>
      <c r="D34" s="213"/>
      <c r="E34" s="213" t="s">
        <v>442</v>
      </c>
      <c r="F34" s="213" t="s">
        <v>443</v>
      </c>
      <c r="G34" s="214"/>
      <c r="H34" s="83"/>
      <c r="I34" s="83"/>
      <c r="J34" s="83"/>
      <c r="K34" s="83"/>
      <c r="L34" s="83"/>
      <c r="M34" s="83"/>
    </row>
    <row r="35" spans="1:13" ht="17.25" customHeight="1">
      <c r="A35" s="215"/>
      <c r="B35" s="215"/>
      <c r="C35" s="213"/>
      <c r="D35" s="213"/>
      <c r="E35" s="213" t="s">
        <v>444</v>
      </c>
      <c r="F35" s="213" t="s">
        <v>445</v>
      </c>
      <c r="G35" s="214"/>
      <c r="H35" s="83"/>
      <c r="I35" s="83"/>
      <c r="J35" s="83"/>
      <c r="K35" s="83"/>
      <c r="L35" s="83"/>
      <c r="M35" s="83"/>
    </row>
    <row r="36" spans="1:13" ht="17.25" customHeight="1">
      <c r="A36" s="215"/>
      <c r="B36" s="215"/>
      <c r="C36" s="213"/>
      <c r="D36" s="213"/>
      <c r="E36" s="213" t="s">
        <v>446</v>
      </c>
      <c r="F36" s="213" t="s">
        <v>447</v>
      </c>
      <c r="G36" s="214"/>
      <c r="H36" s="83"/>
      <c r="I36" s="83"/>
      <c r="J36" s="83"/>
      <c r="K36" s="83"/>
      <c r="L36" s="83"/>
      <c r="M36" s="83"/>
    </row>
    <row r="37" spans="1:13" ht="17.25" customHeight="1">
      <c r="A37" s="215"/>
      <c r="B37" s="215"/>
      <c r="C37" s="213"/>
      <c r="D37" s="213"/>
      <c r="E37" s="215" t="s">
        <v>448</v>
      </c>
      <c r="F37" s="215" t="s">
        <v>449</v>
      </c>
      <c r="G37" s="216">
        <f>SUM(G27:G36)</f>
        <v>11113</v>
      </c>
      <c r="H37" s="83"/>
      <c r="I37" s="83"/>
      <c r="J37" s="83"/>
      <c r="K37" s="83"/>
      <c r="L37" s="83"/>
      <c r="M37" s="83"/>
    </row>
    <row r="38" spans="1:13" ht="17.25" customHeight="1">
      <c r="A38" s="215"/>
      <c r="B38" s="215"/>
      <c r="C38" s="213"/>
      <c r="D38" s="213"/>
      <c r="E38" s="215" t="s">
        <v>450</v>
      </c>
      <c r="F38" s="215" t="s">
        <v>451</v>
      </c>
      <c r="G38" s="216">
        <f>SUM(G37+G26)</f>
        <v>1255454</v>
      </c>
      <c r="H38" s="83"/>
      <c r="I38" s="83"/>
      <c r="J38" s="83"/>
      <c r="K38" s="83"/>
      <c r="L38" s="83"/>
      <c r="M38" s="83"/>
    </row>
    <row r="39" spans="1:13" ht="17.25" customHeight="1">
      <c r="A39" s="215"/>
      <c r="B39" s="215"/>
      <c r="C39" s="213"/>
      <c r="D39" s="213"/>
      <c r="E39" s="213" t="s">
        <v>452</v>
      </c>
      <c r="F39" s="213" t="s">
        <v>453</v>
      </c>
      <c r="G39" s="214">
        <f>SUM(C12-G16)</f>
        <v>-24633</v>
      </c>
      <c r="H39" s="83"/>
      <c r="I39" s="83"/>
      <c r="J39" s="83"/>
      <c r="K39" s="83"/>
      <c r="L39" s="83"/>
      <c r="M39" s="83"/>
    </row>
    <row r="40" spans="1:13" ht="17.25" customHeight="1">
      <c r="A40" s="215"/>
      <c r="B40" s="215"/>
      <c r="C40" s="213"/>
      <c r="D40" s="213"/>
      <c r="E40" s="213" t="s">
        <v>454</v>
      </c>
      <c r="F40" s="213" t="s">
        <v>455</v>
      </c>
      <c r="G40" s="214">
        <f>SUM(C18-G24)</f>
        <v>-176149</v>
      </c>
      <c r="H40" s="83"/>
      <c r="I40" s="83"/>
      <c r="J40" s="83"/>
      <c r="K40" s="83"/>
      <c r="L40" s="83"/>
      <c r="M40" s="83"/>
    </row>
    <row r="41" spans="1:13" ht="17.25" customHeight="1">
      <c r="A41" s="215"/>
      <c r="B41" s="215"/>
      <c r="C41" s="213"/>
      <c r="D41" s="213"/>
      <c r="E41" s="213" t="s">
        <v>456</v>
      </c>
      <c r="F41" s="213" t="s">
        <v>457</v>
      </c>
      <c r="G41" s="214">
        <f>SUM(C21-G26)</f>
        <v>-201057</v>
      </c>
      <c r="H41" s="83"/>
      <c r="I41" s="83"/>
      <c r="J41" s="83"/>
      <c r="K41" s="83"/>
      <c r="L41" s="83"/>
      <c r="M41" s="83"/>
    </row>
    <row r="42" spans="1:13" ht="17.25" customHeight="1">
      <c r="A42" s="215"/>
      <c r="B42" s="215"/>
      <c r="C42" s="213"/>
      <c r="D42" s="213"/>
      <c r="E42" s="213" t="s">
        <v>458</v>
      </c>
      <c r="F42" s="213" t="s">
        <v>459</v>
      </c>
      <c r="G42" s="214">
        <f>SUM(C34-G38)</f>
        <v>-32813</v>
      </c>
      <c r="H42" s="83"/>
      <c r="I42" s="83"/>
      <c r="J42" s="83"/>
      <c r="K42" s="83"/>
      <c r="L42" s="83"/>
      <c r="M42" s="83"/>
    </row>
    <row r="43" spans="2:13" ht="15.75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</row>
    <row r="44" ht="12.75">
      <c r="F44" s="209"/>
    </row>
  </sheetData>
  <mergeCells count="1">
    <mergeCell ref="A1:G1"/>
  </mergeCells>
  <printOptions gridLines="1"/>
  <pageMargins left="0.75" right="0.75" top="1" bottom="1" header="0.5" footer="0.5"/>
  <pageSetup horizontalDpi="600" verticalDpi="600" orientation="portrait" paperSize="9" scale="65" r:id="rId1"/>
  <headerFooter alignWithMargins="0">
    <oddHeader>&amp;R11.számú melléklet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F8" sqref="F8"/>
    </sheetView>
  </sheetViews>
  <sheetFormatPr defaultColWidth="9.140625" defaultRowHeight="12.75"/>
  <cols>
    <col min="1" max="1" width="21.00390625" style="0" customWidth="1"/>
    <col min="2" max="16" width="8.7109375" style="0" customWidth="1"/>
  </cols>
  <sheetData>
    <row r="1" spans="1:17" ht="12.75">
      <c r="A1" s="406" t="s">
        <v>498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</row>
    <row r="2" spans="1:17" ht="12.75">
      <c r="A2" s="398" t="s">
        <v>499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</row>
    <row r="3" spans="1:17" ht="13.5" thickBot="1">
      <c r="A3" s="263"/>
      <c r="B3" s="263"/>
      <c r="C3" s="263"/>
      <c r="D3" s="263"/>
      <c r="E3" s="263"/>
      <c r="F3" s="263"/>
      <c r="G3" s="263"/>
      <c r="H3" s="263"/>
      <c r="I3" s="263"/>
      <c r="J3" s="264"/>
      <c r="K3" s="263"/>
      <c r="L3" s="263"/>
      <c r="M3" s="263"/>
      <c r="N3" s="263"/>
      <c r="O3" s="263"/>
      <c r="P3" s="263"/>
      <c r="Q3" s="263"/>
    </row>
    <row r="4" spans="1:17" ht="28.5" customHeight="1">
      <c r="A4" s="267"/>
      <c r="B4" s="403" t="s">
        <v>473</v>
      </c>
      <c r="C4" s="404"/>
      <c r="D4" s="407"/>
      <c r="E4" s="403" t="s">
        <v>500</v>
      </c>
      <c r="F4" s="404"/>
      <c r="G4" s="407"/>
      <c r="H4" s="413" t="s">
        <v>501</v>
      </c>
      <c r="I4" s="414"/>
      <c r="J4" s="415"/>
      <c r="K4" s="403" t="s">
        <v>502</v>
      </c>
      <c r="L4" s="404"/>
      <c r="M4" s="407"/>
      <c r="N4" s="410" t="s">
        <v>503</v>
      </c>
      <c r="O4" s="411"/>
      <c r="P4" s="412"/>
      <c r="Q4" s="408" t="s">
        <v>180</v>
      </c>
    </row>
    <row r="5" spans="1:17" ht="12.75">
      <c r="A5" s="268"/>
      <c r="B5" s="269" t="s">
        <v>504</v>
      </c>
      <c r="C5" s="270" t="s">
        <v>505</v>
      </c>
      <c r="D5" s="271" t="s">
        <v>506</v>
      </c>
      <c r="E5" s="269" t="s">
        <v>504</v>
      </c>
      <c r="F5" s="270" t="s">
        <v>505</v>
      </c>
      <c r="G5" s="271" t="s">
        <v>506</v>
      </c>
      <c r="H5" s="269" t="s">
        <v>504</v>
      </c>
      <c r="I5" s="270" t="s">
        <v>505</v>
      </c>
      <c r="J5" s="271" t="s">
        <v>506</v>
      </c>
      <c r="K5" s="269" t="s">
        <v>504</v>
      </c>
      <c r="L5" s="270" t="s">
        <v>505</v>
      </c>
      <c r="M5" s="271"/>
      <c r="N5" s="269" t="s">
        <v>504</v>
      </c>
      <c r="O5" s="270" t="s">
        <v>505</v>
      </c>
      <c r="P5" s="272" t="s">
        <v>506</v>
      </c>
      <c r="Q5" s="409"/>
    </row>
    <row r="6" spans="1:17" ht="12.75">
      <c r="A6" s="273" t="s">
        <v>507</v>
      </c>
      <c r="B6" s="274"/>
      <c r="C6" s="275"/>
      <c r="D6" s="276"/>
      <c r="E6" s="274">
        <v>32</v>
      </c>
      <c r="F6" s="275" t="s">
        <v>508</v>
      </c>
      <c r="G6" s="276"/>
      <c r="H6" s="274"/>
      <c r="I6" s="275"/>
      <c r="J6" s="276"/>
      <c r="K6" s="274"/>
      <c r="L6" s="275"/>
      <c r="M6" s="276"/>
      <c r="N6" s="274"/>
      <c r="O6" s="275"/>
      <c r="P6" s="277"/>
      <c r="Q6" s="278">
        <v>32</v>
      </c>
    </row>
    <row r="7" spans="1:17" ht="12.75">
      <c r="A7" s="279" t="s">
        <v>509</v>
      </c>
      <c r="B7" s="280"/>
      <c r="C7" s="281"/>
      <c r="D7" s="282"/>
      <c r="E7" s="280">
        <v>6</v>
      </c>
      <c r="F7" s="281"/>
      <c r="G7" s="282"/>
      <c r="H7" s="280"/>
      <c r="I7" s="281"/>
      <c r="J7" s="282"/>
      <c r="K7" s="280"/>
      <c r="L7" s="281"/>
      <c r="M7" s="282"/>
      <c r="N7" s="280"/>
      <c r="O7" s="281"/>
      <c r="P7" s="283"/>
      <c r="Q7" s="278">
        <v>6</v>
      </c>
    </row>
    <row r="8" spans="1:17" ht="12.75">
      <c r="A8" s="279" t="s">
        <v>510</v>
      </c>
      <c r="B8" s="280"/>
      <c r="C8" s="281"/>
      <c r="D8" s="282"/>
      <c r="E8" s="280">
        <v>8</v>
      </c>
      <c r="F8" s="281"/>
      <c r="G8" s="282"/>
      <c r="H8" s="280"/>
      <c r="I8" s="281"/>
      <c r="J8" s="282"/>
      <c r="K8" s="280"/>
      <c r="L8" s="281"/>
      <c r="M8" s="282"/>
      <c r="N8" s="280"/>
      <c r="O8" s="281"/>
      <c r="P8" s="283"/>
      <c r="Q8" s="278">
        <v>8</v>
      </c>
    </row>
    <row r="9" spans="1:17" ht="12.75">
      <c r="A9" s="279" t="s">
        <v>511</v>
      </c>
      <c r="B9" s="280"/>
      <c r="C9" s="281"/>
      <c r="D9" s="282"/>
      <c r="E9" s="280">
        <v>1</v>
      </c>
      <c r="F9" s="281"/>
      <c r="G9" s="282"/>
      <c r="H9" s="280"/>
      <c r="I9" s="281"/>
      <c r="J9" s="282"/>
      <c r="K9" s="280"/>
      <c r="L9" s="281"/>
      <c r="M9" s="282"/>
      <c r="N9" s="280"/>
      <c r="O9" s="281"/>
      <c r="P9" s="283"/>
      <c r="Q9" s="278">
        <v>1</v>
      </c>
    </row>
    <row r="10" spans="1:17" ht="12.75">
      <c r="A10" s="279" t="s">
        <v>512</v>
      </c>
      <c r="B10" s="280"/>
      <c r="C10" s="281"/>
      <c r="D10" s="282"/>
      <c r="E10" s="280"/>
      <c r="F10" s="281"/>
      <c r="G10" s="282"/>
      <c r="H10" s="280">
        <v>62</v>
      </c>
      <c r="I10" s="284" t="s">
        <v>513</v>
      </c>
      <c r="J10" s="282"/>
      <c r="K10" s="280"/>
      <c r="L10" s="281"/>
      <c r="M10" s="282"/>
      <c r="N10" s="280"/>
      <c r="O10" s="281"/>
      <c r="P10" s="283"/>
      <c r="Q10" s="278">
        <v>65</v>
      </c>
    </row>
    <row r="11" spans="1:17" ht="12.75">
      <c r="A11" s="279" t="s">
        <v>514</v>
      </c>
      <c r="B11" s="280">
        <v>23.6</v>
      </c>
      <c r="C11" s="275" t="s">
        <v>515</v>
      </c>
      <c r="D11" s="282"/>
      <c r="E11" s="280"/>
      <c r="F11" s="275"/>
      <c r="G11" s="282"/>
      <c r="H11" s="280">
        <v>26</v>
      </c>
      <c r="I11" s="275" t="s">
        <v>516</v>
      </c>
      <c r="J11" s="282"/>
      <c r="K11" s="280">
        <v>5</v>
      </c>
      <c r="L11" s="275" t="s">
        <v>508</v>
      </c>
      <c r="M11" s="282"/>
      <c r="N11" s="280">
        <v>1.7</v>
      </c>
      <c r="O11" s="275" t="s">
        <v>517</v>
      </c>
      <c r="P11" s="283"/>
      <c r="Q11" s="278">
        <v>59.3</v>
      </c>
    </row>
    <row r="12" spans="1:17" ht="12.75">
      <c r="A12" s="279" t="s">
        <v>518</v>
      </c>
      <c r="B12" s="280">
        <v>1</v>
      </c>
      <c r="C12" s="281"/>
      <c r="D12" s="282">
        <v>1.2</v>
      </c>
      <c r="E12" s="280">
        <v>1</v>
      </c>
      <c r="F12" s="281"/>
      <c r="G12" s="282"/>
      <c r="H12" s="280">
        <v>5</v>
      </c>
      <c r="I12" s="281"/>
      <c r="J12" s="282"/>
      <c r="K12" s="280"/>
      <c r="L12" s="281"/>
      <c r="M12" s="282"/>
      <c r="N12" s="280"/>
      <c r="O12" s="281"/>
      <c r="P12" s="283">
        <v>0.6</v>
      </c>
      <c r="Q12" s="278">
        <v>8.8</v>
      </c>
    </row>
    <row r="13" spans="1:17" ht="12.75">
      <c r="A13" s="279" t="s">
        <v>519</v>
      </c>
      <c r="B13" s="280">
        <v>47.9</v>
      </c>
      <c r="C13" s="281"/>
      <c r="D13" s="282">
        <v>9.6</v>
      </c>
      <c r="E13" s="280"/>
      <c r="F13" s="281"/>
      <c r="G13" s="282"/>
      <c r="H13" s="280">
        <v>9</v>
      </c>
      <c r="I13" s="281"/>
      <c r="J13" s="282"/>
      <c r="K13" s="280"/>
      <c r="L13" s="281"/>
      <c r="M13" s="282"/>
      <c r="N13" s="280"/>
      <c r="O13" s="281"/>
      <c r="P13" s="283"/>
      <c r="Q13" s="278">
        <v>66.5</v>
      </c>
    </row>
    <row r="14" spans="1:17" ht="12.75">
      <c r="A14" s="279" t="s">
        <v>520</v>
      </c>
      <c r="B14" s="280">
        <v>158.8</v>
      </c>
      <c r="C14" s="281"/>
      <c r="D14" s="282"/>
      <c r="E14" s="280"/>
      <c r="F14" s="281"/>
      <c r="G14" s="282"/>
      <c r="H14" s="280"/>
      <c r="I14" s="281"/>
      <c r="J14" s="282"/>
      <c r="K14" s="280"/>
      <c r="L14" s="281"/>
      <c r="M14" s="282"/>
      <c r="N14" s="280"/>
      <c r="O14" s="281"/>
      <c r="P14" s="283"/>
      <c r="Q14" s="278">
        <v>158.8</v>
      </c>
    </row>
    <row r="15" spans="1:17" ht="12.75">
      <c r="A15" s="279"/>
      <c r="B15" s="280"/>
      <c r="C15" s="281"/>
      <c r="D15" s="282"/>
      <c r="E15" s="280"/>
      <c r="F15" s="281"/>
      <c r="G15" s="282"/>
      <c r="H15" s="280"/>
      <c r="I15" s="281"/>
      <c r="J15" s="282"/>
      <c r="K15" s="280"/>
      <c r="L15" s="281"/>
      <c r="M15" s="282"/>
      <c r="N15" s="280"/>
      <c r="O15" s="281"/>
      <c r="P15" s="283"/>
      <c r="Q15" s="278"/>
    </row>
    <row r="16" spans="1:17" ht="12.75">
      <c r="A16" s="285"/>
      <c r="B16" s="286"/>
      <c r="C16" s="287"/>
      <c r="D16" s="288"/>
      <c r="E16" s="286"/>
      <c r="F16" s="287"/>
      <c r="G16" s="288"/>
      <c r="H16" s="286"/>
      <c r="I16" s="287"/>
      <c r="J16" s="288"/>
      <c r="K16" s="286"/>
      <c r="L16" s="287"/>
      <c r="M16" s="288"/>
      <c r="N16" s="289"/>
      <c r="O16" s="290"/>
      <c r="P16" s="272"/>
      <c r="Q16" s="291">
        <v>0</v>
      </c>
    </row>
    <row r="17" spans="1:17" ht="13.5" thickBot="1">
      <c r="A17" s="292" t="s">
        <v>193</v>
      </c>
      <c r="B17" s="293">
        <v>231.3</v>
      </c>
      <c r="C17" s="294" t="s">
        <v>515</v>
      </c>
      <c r="D17" s="295">
        <v>10.8</v>
      </c>
      <c r="E17" s="293">
        <v>48</v>
      </c>
      <c r="F17" s="294" t="s">
        <v>508</v>
      </c>
      <c r="G17" s="295"/>
      <c r="H17" s="293">
        <v>108</v>
      </c>
      <c r="I17" s="294" t="s">
        <v>521</v>
      </c>
      <c r="J17" s="295"/>
      <c r="K17" s="293">
        <v>5</v>
      </c>
      <c r="L17" s="294" t="s">
        <v>508</v>
      </c>
      <c r="M17" s="295"/>
      <c r="N17" s="296">
        <v>1.7</v>
      </c>
      <c r="O17" s="294" t="s">
        <v>517</v>
      </c>
      <c r="P17" s="297">
        <v>0.6</v>
      </c>
      <c r="Q17" s="298">
        <v>405.4</v>
      </c>
    </row>
    <row r="18" spans="1:17" ht="13.5" thickBot="1">
      <c r="A18" s="263"/>
      <c r="B18" s="392">
        <v>242.1</v>
      </c>
      <c r="C18" s="393"/>
      <c r="D18" s="394"/>
      <c r="E18" s="392">
        <v>48</v>
      </c>
      <c r="F18" s="393"/>
      <c r="G18" s="394"/>
      <c r="H18" s="392">
        <v>108</v>
      </c>
      <c r="I18" s="393"/>
      <c r="J18" s="394"/>
      <c r="K18" s="392">
        <v>5</v>
      </c>
      <c r="L18" s="393"/>
      <c r="M18" s="394"/>
      <c r="N18" s="392">
        <v>2.3</v>
      </c>
      <c r="O18" s="393"/>
      <c r="P18" s="394"/>
      <c r="Q18" s="263"/>
    </row>
    <row r="20" ht="13.5" thickBot="1"/>
    <row r="21" spans="1:13" ht="12.75">
      <c r="A21" s="419" t="s">
        <v>522</v>
      </c>
      <c r="B21" s="420"/>
      <c r="C21" s="420"/>
      <c r="D21" s="420"/>
      <c r="E21" s="420"/>
      <c r="F21" s="420"/>
      <c r="G21" s="421"/>
      <c r="H21" s="403">
        <v>2011</v>
      </c>
      <c r="I21" s="404"/>
      <c r="J21" s="407"/>
      <c r="K21" s="403">
        <v>2012</v>
      </c>
      <c r="L21" s="404"/>
      <c r="M21" s="405"/>
    </row>
    <row r="22" spans="1:13" ht="12.75">
      <c r="A22" s="422"/>
      <c r="B22" s="423"/>
      <c r="C22" s="423"/>
      <c r="D22" s="423"/>
      <c r="E22" s="423"/>
      <c r="F22" s="423"/>
      <c r="G22" s="424"/>
      <c r="H22" s="299" t="s">
        <v>523</v>
      </c>
      <c r="I22" s="300"/>
      <c r="J22" s="301" t="s">
        <v>524</v>
      </c>
      <c r="K22" s="302" t="s">
        <v>523</v>
      </c>
      <c r="L22" s="300"/>
      <c r="M22" s="303" t="s">
        <v>524</v>
      </c>
    </row>
    <row r="23" spans="1:13" ht="14.25" customHeight="1">
      <c r="A23" s="304"/>
      <c r="B23" s="425" t="s">
        <v>525</v>
      </c>
      <c r="C23" s="426"/>
      <c r="D23" s="426"/>
      <c r="E23" s="426"/>
      <c r="F23" s="426"/>
      <c r="G23" s="426"/>
      <c r="H23" s="305"/>
      <c r="I23" s="306"/>
      <c r="J23" s="307"/>
      <c r="K23" s="305">
        <v>25</v>
      </c>
      <c r="L23" s="306"/>
      <c r="M23" s="308"/>
    </row>
    <row r="24" spans="1:13" ht="12.75">
      <c r="A24" s="309"/>
      <c r="B24" s="427" t="s">
        <v>474</v>
      </c>
      <c r="C24" s="428"/>
      <c r="D24" s="428"/>
      <c r="E24" s="428"/>
      <c r="F24" s="428"/>
      <c r="G24" s="428"/>
      <c r="H24" s="310">
        <v>23</v>
      </c>
      <c r="I24" s="311"/>
      <c r="J24" s="312">
        <v>33</v>
      </c>
      <c r="K24" s="310">
        <v>1</v>
      </c>
      <c r="L24" s="311"/>
      <c r="M24" s="313">
        <v>33</v>
      </c>
    </row>
    <row r="25" spans="1:13" ht="14.25" customHeight="1">
      <c r="A25" s="304"/>
      <c r="B25" s="427" t="s">
        <v>501</v>
      </c>
      <c r="C25" s="428"/>
      <c r="D25" s="428"/>
      <c r="E25" s="428"/>
      <c r="F25" s="428"/>
      <c r="G25" s="428"/>
      <c r="H25" s="310">
        <v>94</v>
      </c>
      <c r="I25" s="311"/>
      <c r="J25" s="312"/>
      <c r="K25" s="310">
        <v>88</v>
      </c>
      <c r="L25" s="311"/>
      <c r="M25" s="313"/>
    </row>
    <row r="26" spans="1:13" ht="12.75">
      <c r="A26" s="304"/>
      <c r="B26" s="427" t="s">
        <v>502</v>
      </c>
      <c r="C26" s="428"/>
      <c r="D26" s="428"/>
      <c r="E26" s="428"/>
      <c r="F26" s="428"/>
      <c r="G26" s="428"/>
      <c r="H26" s="310">
        <v>5</v>
      </c>
      <c r="I26" s="311"/>
      <c r="J26" s="312"/>
      <c r="K26" s="310">
        <v>5</v>
      </c>
      <c r="L26" s="311"/>
      <c r="M26" s="313"/>
    </row>
    <row r="27" spans="1:13" ht="12.75">
      <c r="A27" s="304"/>
      <c r="B27" s="427" t="s">
        <v>503</v>
      </c>
      <c r="C27" s="428"/>
      <c r="D27" s="428"/>
      <c r="E27" s="428"/>
      <c r="F27" s="428"/>
      <c r="G27" s="428"/>
      <c r="H27" s="310">
        <v>9</v>
      </c>
      <c r="I27" s="311"/>
      <c r="J27" s="312"/>
      <c r="K27" s="310">
        <v>1.7</v>
      </c>
      <c r="L27" s="311"/>
      <c r="M27" s="313"/>
    </row>
    <row r="28" spans="1:13" ht="12.75">
      <c r="A28" s="304"/>
      <c r="B28" s="399"/>
      <c r="C28" s="400"/>
      <c r="D28" s="400"/>
      <c r="E28" s="400"/>
      <c r="F28" s="400"/>
      <c r="G28" s="400"/>
      <c r="H28" s="314"/>
      <c r="I28" s="315"/>
      <c r="J28" s="316"/>
      <c r="K28" s="314"/>
      <c r="L28" s="315"/>
      <c r="M28" s="317"/>
    </row>
    <row r="29" spans="1:13" ht="12.75">
      <c r="A29" s="304"/>
      <c r="B29" s="401" t="s">
        <v>193</v>
      </c>
      <c r="C29" s="402"/>
      <c r="D29" s="402"/>
      <c r="E29" s="402"/>
      <c r="F29" s="402"/>
      <c r="G29" s="402"/>
      <c r="H29" s="318">
        <f>SUM(H24:H28)</f>
        <v>131</v>
      </c>
      <c r="I29" s="319"/>
      <c r="J29" s="320">
        <f>SUM(J24:J28)</f>
        <v>33</v>
      </c>
      <c r="K29" s="318">
        <f>SUM(K23:K28)</f>
        <v>120.7</v>
      </c>
      <c r="L29" s="319">
        <f>SUM(L24:L28)</f>
        <v>0</v>
      </c>
      <c r="M29" s="321">
        <f>SUM(M24:M28)</f>
        <v>33</v>
      </c>
    </row>
    <row r="30" spans="1:13" ht="12.75">
      <c r="A30" s="304"/>
      <c r="B30" s="401" t="s">
        <v>526</v>
      </c>
      <c r="C30" s="402"/>
      <c r="D30" s="402"/>
      <c r="E30" s="402"/>
      <c r="F30" s="402"/>
      <c r="G30" s="402"/>
      <c r="H30" s="318"/>
      <c r="I30" s="319"/>
      <c r="J30" s="322">
        <f>SUM(H29:J29)</f>
        <v>164</v>
      </c>
      <c r="K30" s="318"/>
      <c r="L30" s="319"/>
      <c r="M30" s="321">
        <f>SUM(K29:M29)</f>
        <v>153.7</v>
      </c>
    </row>
    <row r="31" spans="1:13" ht="13.5" thickBot="1">
      <c r="A31" s="323"/>
      <c r="B31" s="416" t="s">
        <v>527</v>
      </c>
      <c r="C31" s="417"/>
      <c r="D31" s="417"/>
      <c r="E31" s="417"/>
      <c r="F31" s="417"/>
      <c r="G31" s="418"/>
      <c r="H31" s="324"/>
      <c r="I31" s="325"/>
      <c r="J31" s="326"/>
      <c r="K31" s="327"/>
      <c r="L31" s="328"/>
      <c r="M31" s="329">
        <f>SUM(M30-J30)</f>
        <v>-10.300000000000011</v>
      </c>
    </row>
    <row r="33" spans="1:13" ht="27" customHeight="1">
      <c r="A33" s="395" t="s">
        <v>528</v>
      </c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7"/>
    </row>
  </sheetData>
  <mergeCells count="26">
    <mergeCell ref="B30:G30"/>
    <mergeCell ref="B31:G31"/>
    <mergeCell ref="H21:J21"/>
    <mergeCell ref="A21:G22"/>
    <mergeCell ref="B23:G23"/>
    <mergeCell ref="B24:G24"/>
    <mergeCell ref="B25:G25"/>
    <mergeCell ref="B26:G26"/>
    <mergeCell ref="B27:G27"/>
    <mergeCell ref="A1:Q1"/>
    <mergeCell ref="B4:D4"/>
    <mergeCell ref="Q4:Q5"/>
    <mergeCell ref="E4:G4"/>
    <mergeCell ref="N4:P4"/>
    <mergeCell ref="K4:M4"/>
    <mergeCell ref="H4:J4"/>
    <mergeCell ref="K18:M18"/>
    <mergeCell ref="N18:P18"/>
    <mergeCell ref="A33:M33"/>
    <mergeCell ref="A2:Q2"/>
    <mergeCell ref="B28:G28"/>
    <mergeCell ref="B29:G29"/>
    <mergeCell ref="B18:D18"/>
    <mergeCell ref="H18:J18"/>
    <mergeCell ref="E18:G18"/>
    <mergeCell ref="K21:M21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8"/>
  <sheetViews>
    <sheetView view="pageBreakPreview" zoomScaleSheetLayoutView="100" workbookViewId="0" topLeftCell="A9">
      <selection activeCell="G14" sqref="G14"/>
    </sheetView>
  </sheetViews>
  <sheetFormatPr defaultColWidth="9.140625" defaultRowHeight="12.75"/>
  <cols>
    <col min="1" max="1" width="3.28125" style="45" customWidth="1"/>
    <col min="2" max="2" width="3.421875" style="45" customWidth="1"/>
    <col min="3" max="3" width="46.7109375" style="45" customWidth="1"/>
    <col min="4" max="4" width="14.8515625" style="45" customWidth="1"/>
    <col min="5" max="5" width="20.57421875" style="45" customWidth="1"/>
    <col min="6" max="16384" width="9.140625" style="45" customWidth="1"/>
  </cols>
  <sheetData>
    <row r="2" ht="15.75" thickBot="1">
      <c r="E2" s="46"/>
    </row>
    <row r="3" spans="1:5" ht="35.25" customHeight="1">
      <c r="A3" s="47"/>
      <c r="B3" s="48"/>
      <c r="C3" s="49" t="s">
        <v>0</v>
      </c>
      <c r="D3" s="49" t="s">
        <v>1</v>
      </c>
      <c r="E3" s="50"/>
    </row>
    <row r="4" spans="1:5" ht="35.25" customHeight="1">
      <c r="A4" s="51"/>
      <c r="B4" s="52"/>
      <c r="C4" s="53"/>
      <c r="D4" s="52"/>
      <c r="E4" s="54"/>
    </row>
    <row r="5" spans="1:5" ht="25.5" customHeight="1">
      <c r="A5" s="55" t="s">
        <v>2</v>
      </c>
      <c r="B5" s="52" t="s">
        <v>3</v>
      </c>
      <c r="C5" s="52" t="s">
        <v>4</v>
      </c>
      <c r="D5" s="56">
        <v>734</v>
      </c>
      <c r="E5" s="82" t="s">
        <v>5</v>
      </c>
    </row>
    <row r="6" spans="1:5" ht="25.5" customHeight="1">
      <c r="A6" s="51"/>
      <c r="B6" s="52" t="s">
        <v>6</v>
      </c>
      <c r="C6" s="52" t="s">
        <v>7</v>
      </c>
      <c r="D6" s="56">
        <v>9200</v>
      </c>
      <c r="E6" s="82" t="s">
        <v>8</v>
      </c>
    </row>
    <row r="7" spans="1:5" ht="25.5" customHeight="1">
      <c r="A7" s="51"/>
      <c r="B7" s="52" t="s">
        <v>9</v>
      </c>
      <c r="C7" s="52" t="s">
        <v>10</v>
      </c>
      <c r="D7" s="56">
        <v>2944</v>
      </c>
      <c r="E7" s="82" t="s">
        <v>11</v>
      </c>
    </row>
    <row r="8" spans="1:5" ht="25.5" customHeight="1">
      <c r="A8" s="51"/>
      <c r="B8" s="52" t="s">
        <v>12</v>
      </c>
      <c r="C8" s="58" t="s">
        <v>13</v>
      </c>
      <c r="D8" s="56">
        <v>22731</v>
      </c>
      <c r="E8" s="82" t="s">
        <v>14</v>
      </c>
    </row>
    <row r="9" spans="1:5" ht="25.5" customHeight="1">
      <c r="A9" s="59" t="s">
        <v>2</v>
      </c>
      <c r="B9" s="60"/>
      <c r="C9" s="61" t="s">
        <v>325</v>
      </c>
      <c r="D9" s="62">
        <f>SUM(D5:D8)</f>
        <v>35609</v>
      </c>
      <c r="E9" s="57"/>
    </row>
    <row r="10" spans="1:5" ht="35.25" customHeight="1">
      <c r="A10" s="63"/>
      <c r="B10" s="64"/>
      <c r="C10" s="65"/>
      <c r="D10" s="66"/>
      <c r="E10" s="67"/>
    </row>
    <row r="11" spans="1:5" ht="35.25" customHeight="1">
      <c r="A11" s="68"/>
      <c r="B11" s="69"/>
      <c r="C11" s="70"/>
      <c r="D11" s="71"/>
      <c r="E11" s="72"/>
    </row>
    <row r="12" spans="1:5" ht="25.5" customHeight="1">
      <c r="A12" s="55" t="s">
        <v>16</v>
      </c>
      <c r="B12" s="52" t="s">
        <v>3</v>
      </c>
      <c r="C12" s="52" t="s">
        <v>17</v>
      </c>
      <c r="D12" s="56">
        <v>10000</v>
      </c>
      <c r="E12" s="73"/>
    </row>
    <row r="13" spans="1:5" ht="25.5" customHeight="1">
      <c r="A13" s="51"/>
      <c r="B13" s="52" t="s">
        <v>6</v>
      </c>
      <c r="C13" s="52" t="s">
        <v>18</v>
      </c>
      <c r="D13" s="56">
        <v>2222</v>
      </c>
      <c r="E13" s="57"/>
    </row>
    <row r="14" spans="1:5" ht="25.5" customHeight="1">
      <c r="A14" s="51"/>
      <c r="B14" s="52" t="s">
        <v>9</v>
      </c>
      <c r="C14" s="52" t="s">
        <v>19</v>
      </c>
      <c r="D14" s="56">
        <v>1080</v>
      </c>
      <c r="E14" s="57"/>
    </row>
    <row r="15" spans="1:5" ht="25.5" customHeight="1">
      <c r="A15" s="59" t="s">
        <v>16</v>
      </c>
      <c r="B15" s="60"/>
      <c r="C15" s="61" t="s">
        <v>324</v>
      </c>
      <c r="D15" s="62">
        <f>SUM(D12:D14)</f>
        <v>13302</v>
      </c>
      <c r="E15" s="57"/>
    </row>
    <row r="16" spans="1:5" ht="35.25" customHeight="1">
      <c r="A16" s="74"/>
      <c r="B16" s="75"/>
      <c r="C16" s="75"/>
      <c r="D16" s="76"/>
      <c r="E16" s="67"/>
    </row>
    <row r="17" spans="1:5" ht="35.25" customHeight="1">
      <c r="A17" s="77"/>
      <c r="B17" s="78"/>
      <c r="C17" s="78"/>
      <c r="D17" s="79"/>
      <c r="E17" s="72"/>
    </row>
    <row r="18" spans="1:5" ht="35.25" customHeight="1" thickBot="1">
      <c r="A18" s="389" t="s">
        <v>21</v>
      </c>
      <c r="B18" s="390"/>
      <c r="C18" s="390"/>
      <c r="D18" s="80">
        <f>SUM(D9+D15)</f>
        <v>48911</v>
      </c>
      <c r="E18" s="81"/>
    </row>
  </sheetData>
  <mergeCells count="1">
    <mergeCell ref="A18:C18"/>
  </mergeCells>
  <printOptions horizontalCentered="1"/>
  <pageMargins left="0.7874015748031497" right="0.7874015748031497" top="1.9291338582677167" bottom="0.984251968503937" header="0.7874015748031497" footer="0.5118110236220472"/>
  <pageSetup horizontalDpi="600" verticalDpi="600" orientation="portrait" paperSize="9" scale="98" r:id="rId1"/>
  <headerFooter alignWithMargins="0">
    <oddHeader>&amp;C&amp;"Arial,Félkövér"&amp;14
Önkormányzati tartalékok&amp;R2.számú Tájékoztató  tábla  .../2012.(II.16.)önkorm.rendelethez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"/>
  <sheetViews>
    <sheetView view="pageBreakPreview" zoomScaleSheetLayoutView="100" workbookViewId="0" topLeftCell="A1">
      <selection activeCell="C61" sqref="C61"/>
    </sheetView>
  </sheetViews>
  <sheetFormatPr defaultColWidth="9.140625" defaultRowHeight="12.75"/>
  <cols>
    <col min="1" max="1" width="4.00390625" style="0" customWidth="1"/>
    <col min="2" max="2" width="51.421875" style="0" customWidth="1"/>
    <col min="3" max="3" width="12.28125" style="36" customWidth="1"/>
    <col min="5" max="5" width="9.7109375" style="0" bestFit="1" customWidth="1"/>
  </cols>
  <sheetData>
    <row r="1" spans="1:3" ht="12.75">
      <c r="A1" s="166" t="s">
        <v>206</v>
      </c>
      <c r="B1" s="167" t="s">
        <v>0</v>
      </c>
      <c r="C1" s="168" t="s">
        <v>1</v>
      </c>
    </row>
    <row r="2" spans="1:3" ht="12.75">
      <c r="A2" s="332" t="s">
        <v>207</v>
      </c>
      <c r="B2" s="333"/>
      <c r="C2" s="334"/>
    </row>
    <row r="3" spans="1:3" ht="12.75">
      <c r="A3" s="169" t="s">
        <v>2</v>
      </c>
      <c r="B3" s="170" t="s">
        <v>208</v>
      </c>
      <c r="C3" s="171">
        <v>101759</v>
      </c>
    </row>
    <row r="4" spans="1:3" s="201" customFormat="1" ht="12.75">
      <c r="A4" s="172" t="s">
        <v>3</v>
      </c>
      <c r="B4" s="199" t="s">
        <v>209</v>
      </c>
      <c r="C4" s="200">
        <v>0</v>
      </c>
    </row>
    <row r="5" spans="1:3" ht="12.75">
      <c r="A5" s="169" t="s">
        <v>16</v>
      </c>
      <c r="B5" s="170" t="s">
        <v>309</v>
      </c>
      <c r="C5" s="173">
        <v>251000</v>
      </c>
    </row>
    <row r="6" spans="1:3" ht="12.75">
      <c r="A6" s="174" t="s">
        <v>3</v>
      </c>
      <c r="B6" s="175" t="s">
        <v>210</v>
      </c>
      <c r="C6" s="176">
        <v>32000</v>
      </c>
    </row>
    <row r="7" spans="1:3" ht="12.75">
      <c r="A7" s="174" t="s">
        <v>6</v>
      </c>
      <c r="B7" s="175" t="s">
        <v>211</v>
      </c>
      <c r="C7" s="176">
        <v>5000</v>
      </c>
    </row>
    <row r="8" spans="1:3" ht="12.75">
      <c r="A8" s="174" t="s">
        <v>9</v>
      </c>
      <c r="B8" s="175" t="s">
        <v>212</v>
      </c>
      <c r="C8" s="176">
        <v>214000</v>
      </c>
    </row>
    <row r="9" spans="1:3" ht="12.75">
      <c r="A9" s="177" t="s">
        <v>12</v>
      </c>
      <c r="B9" s="175" t="s">
        <v>213</v>
      </c>
      <c r="C9" s="176">
        <v>1500</v>
      </c>
    </row>
    <row r="10" spans="1:3" ht="12.75">
      <c r="A10" s="178" t="s">
        <v>16</v>
      </c>
      <c r="B10" s="179" t="s">
        <v>310</v>
      </c>
      <c r="C10" s="180">
        <f>SUM(C6:C9)</f>
        <v>252500</v>
      </c>
    </row>
    <row r="11" spans="1:3" ht="12.75">
      <c r="A11" s="178" t="s">
        <v>214</v>
      </c>
      <c r="B11" s="179" t="s">
        <v>215</v>
      </c>
      <c r="C11" s="181"/>
    </row>
    <row r="12" spans="1:3" ht="12.75">
      <c r="A12" s="177" t="s">
        <v>3</v>
      </c>
      <c r="B12" s="175" t="s">
        <v>311</v>
      </c>
      <c r="C12" s="176">
        <v>33884</v>
      </c>
    </row>
    <row r="13" spans="1:3" ht="12.75">
      <c r="A13" s="177" t="s">
        <v>6</v>
      </c>
      <c r="B13" s="175" t="s">
        <v>312</v>
      </c>
      <c r="C13" s="176">
        <v>81076</v>
      </c>
    </row>
    <row r="14" spans="1:3" ht="12.75">
      <c r="A14" s="177" t="s">
        <v>9</v>
      </c>
      <c r="B14" s="175" t="s">
        <v>216</v>
      </c>
      <c r="C14" s="176">
        <v>500</v>
      </c>
    </row>
    <row r="15" spans="1:3" ht="12.75">
      <c r="A15" s="177" t="s">
        <v>12</v>
      </c>
      <c r="B15" s="175" t="s">
        <v>217</v>
      </c>
      <c r="C15" s="176">
        <v>700</v>
      </c>
    </row>
    <row r="16" spans="1:3" ht="12.75">
      <c r="A16" s="177" t="s">
        <v>43</v>
      </c>
      <c r="B16" s="175" t="s">
        <v>218</v>
      </c>
      <c r="C16" s="176">
        <v>31000</v>
      </c>
    </row>
    <row r="17" spans="1:5" ht="12.75">
      <c r="A17" s="178" t="s">
        <v>214</v>
      </c>
      <c r="B17" s="179" t="s">
        <v>313</v>
      </c>
      <c r="C17" s="180">
        <f>SUM(C12:C16)</f>
        <v>147160</v>
      </c>
      <c r="E17" s="36"/>
    </row>
    <row r="18" spans="1:3" ht="12.75">
      <c r="A18" s="178" t="s">
        <v>219</v>
      </c>
      <c r="B18" s="179" t="s">
        <v>220</v>
      </c>
      <c r="C18" s="181"/>
    </row>
    <row r="19" spans="1:3" ht="12.75">
      <c r="A19" s="174" t="s">
        <v>3</v>
      </c>
      <c r="B19" s="175" t="s">
        <v>221</v>
      </c>
      <c r="C19" s="176">
        <v>2833</v>
      </c>
    </row>
    <row r="20" spans="1:3" ht="12.75">
      <c r="A20" s="174" t="s">
        <v>6</v>
      </c>
      <c r="B20" s="182" t="s">
        <v>222</v>
      </c>
      <c r="C20" s="176">
        <v>8256</v>
      </c>
    </row>
    <row r="21" spans="1:3" ht="12.75">
      <c r="A21" s="178" t="s">
        <v>219</v>
      </c>
      <c r="B21" s="179" t="s">
        <v>314</v>
      </c>
      <c r="C21" s="180">
        <f>SUM(C19:C20)</f>
        <v>11089</v>
      </c>
    </row>
    <row r="22" spans="1:3" ht="12.75">
      <c r="A22" s="178"/>
      <c r="B22" s="179" t="s">
        <v>223</v>
      </c>
      <c r="C22" s="180">
        <f>SUM(C21+C17+C10+C3)</f>
        <v>512508</v>
      </c>
    </row>
    <row r="23" spans="1:3" ht="12.75">
      <c r="A23" s="178" t="s">
        <v>224</v>
      </c>
      <c r="B23" s="179" t="s">
        <v>225</v>
      </c>
      <c r="C23" s="181"/>
    </row>
    <row r="24" spans="1:3" ht="12.75">
      <c r="A24" s="183" t="s">
        <v>3</v>
      </c>
      <c r="B24" s="175" t="s">
        <v>308</v>
      </c>
      <c r="C24" s="176">
        <v>41446</v>
      </c>
    </row>
    <row r="25" spans="1:3" ht="12.75">
      <c r="A25" s="183" t="s">
        <v>6</v>
      </c>
      <c r="B25" s="182" t="s">
        <v>226</v>
      </c>
      <c r="C25" s="176">
        <v>3150</v>
      </c>
    </row>
    <row r="26" spans="1:3" ht="12.75">
      <c r="A26" s="183" t="s">
        <v>9</v>
      </c>
      <c r="B26" s="202" t="s">
        <v>315</v>
      </c>
      <c r="C26" s="176">
        <v>0</v>
      </c>
    </row>
    <row r="27" spans="1:3" ht="12.75">
      <c r="A27" s="183" t="s">
        <v>12</v>
      </c>
      <c r="B27" s="184" t="s">
        <v>227</v>
      </c>
      <c r="C27" s="176">
        <v>21925</v>
      </c>
    </row>
    <row r="28" spans="1:3" ht="12.75">
      <c r="A28" s="183" t="s">
        <v>43</v>
      </c>
      <c r="B28" s="182" t="s">
        <v>228</v>
      </c>
      <c r="C28" s="176">
        <v>55</v>
      </c>
    </row>
    <row r="29" spans="1:3" ht="12.75">
      <c r="A29" s="178" t="s">
        <v>224</v>
      </c>
      <c r="B29" s="179" t="s">
        <v>316</v>
      </c>
      <c r="C29" s="180">
        <f>SUM(C24:C28)</f>
        <v>66576</v>
      </c>
    </row>
    <row r="30" spans="1:3" ht="12.75">
      <c r="A30" s="178" t="s">
        <v>229</v>
      </c>
      <c r="B30" s="179" t="s">
        <v>230</v>
      </c>
      <c r="C30" s="181"/>
    </row>
    <row r="31" spans="1:3" ht="12.75">
      <c r="A31" s="174" t="s">
        <v>3</v>
      </c>
      <c r="B31" s="182" t="s">
        <v>231</v>
      </c>
      <c r="C31" s="176">
        <v>220658</v>
      </c>
    </row>
    <row r="32" spans="1:3" ht="12.75">
      <c r="A32" s="174" t="s">
        <v>6</v>
      </c>
      <c r="B32" s="182" t="s">
        <v>232</v>
      </c>
      <c r="C32" s="176">
        <v>34354</v>
      </c>
    </row>
    <row r="33" spans="1:5" ht="12.75">
      <c r="A33" s="174" t="s">
        <v>9</v>
      </c>
      <c r="B33" s="175" t="s">
        <v>233</v>
      </c>
      <c r="C33" s="176">
        <v>0</v>
      </c>
      <c r="E33" s="36"/>
    </row>
    <row r="34" spans="1:3" ht="12.75">
      <c r="A34" s="174" t="s">
        <v>12</v>
      </c>
      <c r="B34" s="182" t="s">
        <v>234</v>
      </c>
      <c r="C34" s="176">
        <v>89259</v>
      </c>
    </row>
    <row r="35" spans="1:3" ht="12.75">
      <c r="A35" s="174" t="s">
        <v>43</v>
      </c>
      <c r="B35" s="182" t="s">
        <v>235</v>
      </c>
      <c r="C35" s="176">
        <v>0</v>
      </c>
    </row>
    <row r="36" spans="1:3" ht="12.75">
      <c r="A36" s="178" t="s">
        <v>229</v>
      </c>
      <c r="B36" s="179" t="s">
        <v>236</v>
      </c>
      <c r="C36" s="180">
        <f>SUM(C31:C35)</f>
        <v>344271</v>
      </c>
    </row>
    <row r="37" spans="1:3" ht="12.75">
      <c r="A37" s="178" t="s">
        <v>237</v>
      </c>
      <c r="B37" s="179" t="s">
        <v>238</v>
      </c>
      <c r="C37" s="181"/>
    </row>
    <row r="38" spans="1:3" ht="12.75">
      <c r="A38" s="174" t="s">
        <v>3</v>
      </c>
      <c r="B38" s="182" t="s">
        <v>239</v>
      </c>
      <c r="C38" s="176">
        <v>44477</v>
      </c>
    </row>
    <row r="39" spans="1:3" ht="12.75">
      <c r="A39" s="174" t="s">
        <v>6</v>
      </c>
      <c r="B39" s="182" t="s">
        <v>240</v>
      </c>
      <c r="C39" s="176">
        <v>0</v>
      </c>
    </row>
    <row r="40" spans="1:3" ht="12.75">
      <c r="A40" s="174" t="s">
        <v>9</v>
      </c>
      <c r="B40" s="182" t="s">
        <v>241</v>
      </c>
      <c r="C40" s="176">
        <v>14463</v>
      </c>
    </row>
    <row r="41" spans="1:3" ht="12.75">
      <c r="A41" s="174" t="s">
        <v>242</v>
      </c>
      <c r="B41" s="182" t="s">
        <v>243</v>
      </c>
      <c r="C41" s="176">
        <v>10055</v>
      </c>
    </row>
    <row r="42" spans="1:3" ht="12.75">
      <c r="A42" s="177" t="s">
        <v>43</v>
      </c>
      <c r="B42" s="175" t="s">
        <v>244</v>
      </c>
      <c r="C42" s="176">
        <v>9859</v>
      </c>
    </row>
    <row r="43" spans="1:3" ht="12.75">
      <c r="A43" s="178" t="s">
        <v>237</v>
      </c>
      <c r="B43" s="179" t="s">
        <v>317</v>
      </c>
      <c r="C43" s="180">
        <f>SUM(C38:C42)</f>
        <v>78854</v>
      </c>
    </row>
    <row r="44" spans="1:3" ht="12.75">
      <c r="A44" s="178" t="s">
        <v>245</v>
      </c>
      <c r="B44" s="179" t="s">
        <v>246</v>
      </c>
      <c r="C44" s="181"/>
    </row>
    <row r="45" spans="1:3" ht="12.75">
      <c r="A45" s="174" t="s">
        <v>3</v>
      </c>
      <c r="B45" s="182" t="s">
        <v>247</v>
      </c>
      <c r="C45" s="176">
        <v>5904</v>
      </c>
    </row>
    <row r="46" spans="1:3" ht="12.75">
      <c r="A46" s="174" t="s">
        <v>6</v>
      </c>
      <c r="B46" s="175" t="s">
        <v>248</v>
      </c>
      <c r="C46" s="176">
        <v>0</v>
      </c>
    </row>
    <row r="47" spans="1:3" ht="12.75">
      <c r="A47" s="178" t="s">
        <v>245</v>
      </c>
      <c r="B47" s="179" t="s">
        <v>249</v>
      </c>
      <c r="C47" s="180">
        <f>SUM(C45:C46)</f>
        <v>5904</v>
      </c>
    </row>
    <row r="48" spans="1:3" ht="12.75">
      <c r="A48" s="178" t="s">
        <v>250</v>
      </c>
      <c r="B48" s="179" t="s">
        <v>251</v>
      </c>
      <c r="C48" s="181"/>
    </row>
    <row r="49" spans="1:3" ht="12.75">
      <c r="A49" s="174" t="s">
        <v>3</v>
      </c>
      <c r="B49" s="175" t="s">
        <v>252</v>
      </c>
      <c r="C49" s="176">
        <v>700</v>
      </c>
    </row>
    <row r="50" spans="1:3" ht="12.75">
      <c r="A50" s="178" t="s">
        <v>250</v>
      </c>
      <c r="B50" s="179" t="s">
        <v>253</v>
      </c>
      <c r="C50" s="180">
        <f>SUM(C49)</f>
        <v>700</v>
      </c>
    </row>
    <row r="51" spans="1:3" ht="12.75">
      <c r="A51" s="178" t="s">
        <v>254</v>
      </c>
      <c r="B51" s="179" t="s">
        <v>255</v>
      </c>
      <c r="C51" s="180">
        <v>0</v>
      </c>
    </row>
    <row r="52" spans="1:3" ht="12.75">
      <c r="A52" s="178" t="s">
        <v>256</v>
      </c>
      <c r="B52" s="179" t="s">
        <v>257</v>
      </c>
      <c r="C52" s="181"/>
    </row>
    <row r="53" spans="1:3" ht="12.75">
      <c r="A53" s="174" t="s">
        <v>3</v>
      </c>
      <c r="B53" s="175" t="s">
        <v>258</v>
      </c>
      <c r="C53" s="176">
        <v>3710</v>
      </c>
    </row>
    <row r="54" spans="1:3" ht="12.75">
      <c r="A54" s="177" t="s">
        <v>6</v>
      </c>
      <c r="B54" s="175" t="s">
        <v>259</v>
      </c>
      <c r="C54" s="176">
        <v>0</v>
      </c>
    </row>
    <row r="55" spans="1:3" ht="12.75">
      <c r="A55" s="178" t="s">
        <v>256</v>
      </c>
      <c r="B55" s="179" t="s">
        <v>260</v>
      </c>
      <c r="C55" s="180">
        <f>SUM(C53:C54)</f>
        <v>3710</v>
      </c>
    </row>
    <row r="56" spans="1:3" ht="12.75">
      <c r="A56" s="178" t="s">
        <v>261</v>
      </c>
      <c r="B56" s="179" t="s">
        <v>262</v>
      </c>
      <c r="C56" s="180">
        <v>0</v>
      </c>
    </row>
    <row r="57" spans="1:3" ht="12.75">
      <c r="A57" s="178"/>
      <c r="B57" s="179" t="s">
        <v>263</v>
      </c>
      <c r="C57" s="181">
        <f>(C56+C55+C50+C47+C43+C36+C29+C21+C17+C10+C3)</f>
        <v>1012523</v>
      </c>
    </row>
    <row r="58" spans="1:3" ht="12.75">
      <c r="A58" s="178" t="s">
        <v>264</v>
      </c>
      <c r="B58" s="179" t="s">
        <v>265</v>
      </c>
      <c r="C58" s="181"/>
    </row>
    <row r="59" spans="1:3" ht="12.75">
      <c r="A59" s="174" t="s">
        <v>3</v>
      </c>
      <c r="B59" s="175" t="s">
        <v>266</v>
      </c>
      <c r="C59" s="176">
        <v>27156</v>
      </c>
    </row>
    <row r="60" spans="1:3" ht="12.75">
      <c r="A60" s="174" t="s">
        <v>6</v>
      </c>
      <c r="B60" s="175" t="s">
        <v>267</v>
      </c>
      <c r="C60" s="176">
        <v>3480</v>
      </c>
    </row>
    <row r="61" spans="1:3" ht="12.75">
      <c r="A61" s="178" t="s">
        <v>264</v>
      </c>
      <c r="B61" s="179" t="s">
        <v>268</v>
      </c>
      <c r="C61" s="180">
        <f>SUM(C59:C60)</f>
        <v>30636</v>
      </c>
    </row>
    <row r="62" spans="1:3" s="203" customFormat="1" ht="12.75">
      <c r="A62" s="185" t="s">
        <v>250</v>
      </c>
      <c r="B62" s="197" t="s">
        <v>269</v>
      </c>
      <c r="C62" s="198">
        <v>125</v>
      </c>
    </row>
    <row r="63" spans="1:3" ht="13.5" thickBot="1">
      <c r="A63" s="204"/>
      <c r="B63" s="194" t="s">
        <v>318</v>
      </c>
      <c r="C63" s="191">
        <f>(C62+C61+C56+C55+C50+C51+C47+C43+C36+C29+C21+C17+C10+C3)</f>
        <v>1043284</v>
      </c>
    </row>
    <row r="64" spans="1:5" ht="12.75">
      <c r="A64" s="166"/>
      <c r="B64" s="167" t="s">
        <v>270</v>
      </c>
      <c r="C64" s="168"/>
      <c r="E64" s="36"/>
    </row>
    <row r="65" spans="1:3" ht="12.75">
      <c r="A65" s="174"/>
      <c r="B65" s="175"/>
      <c r="C65" s="176"/>
    </row>
    <row r="66" spans="1:3" ht="12.75">
      <c r="A66" s="186"/>
      <c r="B66" s="187" t="s">
        <v>271</v>
      </c>
      <c r="C66" s="176"/>
    </row>
    <row r="67" spans="1:4" ht="12.75">
      <c r="A67" s="174" t="s">
        <v>3</v>
      </c>
      <c r="B67" s="175" t="s">
        <v>272</v>
      </c>
      <c r="C67" s="176">
        <f>SUM(C22+C36+C43+C50++C51+C59+C62)</f>
        <v>963614</v>
      </c>
      <c r="D67" s="36"/>
    </row>
    <row r="68" spans="1:4" ht="12.75">
      <c r="A68" s="174" t="s">
        <v>6</v>
      </c>
      <c r="B68" s="175" t="s">
        <v>273</v>
      </c>
      <c r="C68" s="176">
        <f>SUM(C29+C47+C55+C56+C60)</f>
        <v>79670</v>
      </c>
      <c r="D68" s="36"/>
    </row>
    <row r="69" spans="1:3" ht="12.75">
      <c r="A69" s="186"/>
      <c r="B69" s="187" t="s">
        <v>274</v>
      </c>
      <c r="C69" s="188">
        <f>SUM(C67:C68)</f>
        <v>1043284</v>
      </c>
    </row>
    <row r="70" spans="1:3" ht="12.75">
      <c r="A70" s="174"/>
      <c r="B70" s="175"/>
      <c r="C70" s="176"/>
    </row>
    <row r="71" spans="1:3" ht="12.75">
      <c r="A71" s="186"/>
      <c r="B71" s="187" t="s">
        <v>275</v>
      </c>
      <c r="C71" s="176"/>
    </row>
    <row r="72" spans="1:3" ht="12.75">
      <c r="A72" s="174" t="s">
        <v>3</v>
      </c>
      <c r="B72" s="175" t="s">
        <v>276</v>
      </c>
      <c r="C72" s="176">
        <f>SUM(C3+C10+C21+C29+C56)</f>
        <v>431924</v>
      </c>
    </row>
    <row r="73" spans="1:4" ht="12.75">
      <c r="A73" s="174" t="s">
        <v>6</v>
      </c>
      <c r="B73" s="175" t="s">
        <v>277</v>
      </c>
      <c r="C73" s="176">
        <f>SUM(C17+C36)</f>
        <v>491431</v>
      </c>
      <c r="D73" s="36"/>
    </row>
    <row r="74" spans="1:3" ht="12.75">
      <c r="A74" s="174" t="s">
        <v>9</v>
      </c>
      <c r="B74" s="175" t="s">
        <v>278</v>
      </c>
      <c r="C74" s="176">
        <f>SUM(C43+C47+C50+C51+C55)</f>
        <v>89168</v>
      </c>
    </row>
    <row r="75" spans="1:3" ht="12.75">
      <c r="A75" s="177" t="s">
        <v>12</v>
      </c>
      <c r="B75" s="175" t="s">
        <v>319</v>
      </c>
      <c r="C75" s="176">
        <f>SUM(C62)</f>
        <v>125</v>
      </c>
    </row>
    <row r="76" spans="1:3" ht="12.75">
      <c r="A76" s="174" t="s">
        <v>43</v>
      </c>
      <c r="B76" s="175" t="s">
        <v>279</v>
      </c>
      <c r="C76" s="176">
        <f>SUM(C61)</f>
        <v>30636</v>
      </c>
    </row>
    <row r="77" spans="1:3" ht="13.5" thickBot="1">
      <c r="A77" s="189"/>
      <c r="B77" s="190" t="s">
        <v>280</v>
      </c>
      <c r="C77" s="191">
        <f>SUM(C72:C76)</f>
        <v>1043284</v>
      </c>
    </row>
    <row r="78" ht="27.75" customHeight="1" thickBot="1"/>
    <row r="79" spans="1:3" ht="12.75">
      <c r="A79" s="166" t="s">
        <v>206</v>
      </c>
      <c r="B79" s="167" t="s">
        <v>0</v>
      </c>
      <c r="C79" s="168" t="s">
        <v>1</v>
      </c>
    </row>
    <row r="80" spans="1:3" ht="12.75">
      <c r="A80" s="335" t="s">
        <v>281</v>
      </c>
      <c r="B80" s="336"/>
      <c r="C80" s="337"/>
    </row>
    <row r="81" spans="1:3" ht="12.75">
      <c r="A81" s="178" t="s">
        <v>2</v>
      </c>
      <c r="B81" s="179" t="s">
        <v>282</v>
      </c>
      <c r="C81" s="192"/>
    </row>
    <row r="82" spans="1:3" ht="12.75">
      <c r="A82" s="174" t="s">
        <v>3</v>
      </c>
      <c r="B82" s="175" t="s">
        <v>283</v>
      </c>
      <c r="C82" s="192">
        <v>374106</v>
      </c>
    </row>
    <row r="83" spans="1:3" ht="12.75">
      <c r="A83" s="174" t="s">
        <v>6</v>
      </c>
      <c r="B83" s="175" t="s">
        <v>284</v>
      </c>
      <c r="C83" s="192">
        <v>95318</v>
      </c>
    </row>
    <row r="84" spans="1:3" ht="12.75">
      <c r="A84" s="174" t="s">
        <v>9</v>
      </c>
      <c r="B84" s="175" t="s">
        <v>285</v>
      </c>
      <c r="C84" s="192">
        <v>295023</v>
      </c>
    </row>
    <row r="85" spans="1:3" ht="12.75">
      <c r="A85" s="174" t="s">
        <v>12</v>
      </c>
      <c r="B85" s="175" t="s">
        <v>320</v>
      </c>
      <c r="C85" s="176">
        <v>3900</v>
      </c>
    </row>
    <row r="86" spans="1:3" ht="12.75">
      <c r="A86" s="174" t="s">
        <v>43</v>
      </c>
      <c r="B86" s="175" t="s">
        <v>321</v>
      </c>
      <c r="C86" s="176">
        <v>130034</v>
      </c>
    </row>
    <row r="87" spans="1:3" ht="12.75">
      <c r="A87" s="174" t="s">
        <v>45</v>
      </c>
      <c r="B87" s="175" t="s">
        <v>286</v>
      </c>
      <c r="C87" s="176">
        <v>54132</v>
      </c>
    </row>
    <row r="88" spans="1:3" ht="12.75">
      <c r="A88" s="174" t="s">
        <v>287</v>
      </c>
      <c r="B88" s="175" t="s">
        <v>288</v>
      </c>
      <c r="C88" s="176">
        <v>7905</v>
      </c>
    </row>
    <row r="89" spans="1:3" ht="12.75">
      <c r="A89" s="178" t="s">
        <v>2</v>
      </c>
      <c r="B89" s="179" t="s">
        <v>289</v>
      </c>
      <c r="C89" s="180">
        <f>SUM(C82:C88)</f>
        <v>960418</v>
      </c>
    </row>
    <row r="90" spans="1:3" ht="12.75">
      <c r="A90" s="178" t="s">
        <v>16</v>
      </c>
      <c r="B90" s="179" t="s">
        <v>322</v>
      </c>
      <c r="C90" s="192">
        <v>242519</v>
      </c>
    </row>
    <row r="91" spans="1:3" ht="12.75">
      <c r="A91" s="174" t="s">
        <v>3</v>
      </c>
      <c r="B91" s="175" t="s">
        <v>290</v>
      </c>
      <c r="C91" s="176">
        <v>22550</v>
      </c>
    </row>
    <row r="92" spans="1:3" ht="12.75">
      <c r="A92" s="174" t="s">
        <v>6</v>
      </c>
      <c r="B92" s="175" t="s">
        <v>291</v>
      </c>
      <c r="C92" s="176">
        <v>213631</v>
      </c>
    </row>
    <row r="93" spans="1:3" ht="12.75">
      <c r="A93" s="177" t="s">
        <v>9</v>
      </c>
      <c r="B93" s="175" t="s">
        <v>292</v>
      </c>
      <c r="C93" s="176">
        <v>6336</v>
      </c>
    </row>
    <row r="94" spans="1:3" ht="12.75">
      <c r="A94" s="177" t="s">
        <v>12</v>
      </c>
      <c r="B94" s="175" t="s">
        <v>293</v>
      </c>
      <c r="C94" s="176">
        <v>3208</v>
      </c>
    </row>
    <row r="95" spans="1:3" ht="12.75">
      <c r="A95" s="178" t="s">
        <v>16</v>
      </c>
      <c r="B95" s="179" t="s">
        <v>323</v>
      </c>
      <c r="C95" s="180">
        <f>SUM(C91:C94)</f>
        <v>245725</v>
      </c>
    </row>
    <row r="96" spans="1:3" ht="12.75">
      <c r="A96" s="178" t="s">
        <v>214</v>
      </c>
      <c r="B96" s="179" t="s">
        <v>294</v>
      </c>
      <c r="C96" s="181"/>
    </row>
    <row r="97" spans="1:3" ht="12.75">
      <c r="A97" s="174" t="s">
        <v>3</v>
      </c>
      <c r="B97" s="175" t="s">
        <v>295</v>
      </c>
      <c r="C97" s="176">
        <v>35609</v>
      </c>
    </row>
    <row r="98" spans="1:3" ht="12.75">
      <c r="A98" s="174" t="s">
        <v>6</v>
      </c>
      <c r="B98" s="175" t="s">
        <v>296</v>
      </c>
      <c r="C98" s="176">
        <v>13302</v>
      </c>
    </row>
    <row r="99" spans="1:3" ht="12.75">
      <c r="A99" s="178" t="s">
        <v>214</v>
      </c>
      <c r="B99" s="179" t="s">
        <v>297</v>
      </c>
      <c r="C99" s="180">
        <f>SUM(C97:C98)</f>
        <v>48911</v>
      </c>
    </row>
    <row r="100" spans="1:3" ht="12.75">
      <c r="A100" s="178" t="s">
        <v>219</v>
      </c>
      <c r="B100" s="193" t="s">
        <v>298</v>
      </c>
      <c r="C100" s="180">
        <v>400</v>
      </c>
    </row>
    <row r="101" spans="1:3" ht="12.75">
      <c r="A101" s="174"/>
      <c r="B101" s="175" t="s">
        <v>299</v>
      </c>
      <c r="C101" s="176">
        <v>400</v>
      </c>
    </row>
    <row r="102" spans="1:3" ht="13.5" thickBot="1">
      <c r="A102" s="189"/>
      <c r="B102" s="194" t="s">
        <v>300</v>
      </c>
      <c r="C102" s="191">
        <f>SUM(C100+C99+C95+C89)</f>
        <v>1255454</v>
      </c>
    </row>
    <row r="103" ht="13.5" thickBot="1"/>
    <row r="104" spans="1:3" ht="12.75">
      <c r="A104" s="166"/>
      <c r="B104" s="167" t="s">
        <v>301</v>
      </c>
      <c r="C104" s="168"/>
    </row>
    <row r="105" spans="1:3" ht="12.75">
      <c r="A105" s="174"/>
      <c r="B105" s="175"/>
      <c r="C105" s="176"/>
    </row>
    <row r="106" spans="1:3" ht="12.75">
      <c r="A106" s="186"/>
      <c r="B106" s="187" t="s">
        <v>271</v>
      </c>
      <c r="C106" s="176"/>
    </row>
    <row r="107" spans="1:4" ht="12.75">
      <c r="A107" s="174" t="s">
        <v>3</v>
      </c>
      <c r="B107" s="175" t="s">
        <v>302</v>
      </c>
      <c r="C107" s="176">
        <f>SUM(C89+C100)</f>
        <v>960818</v>
      </c>
      <c r="D107" s="36"/>
    </row>
    <row r="108" spans="1:4" ht="12.75">
      <c r="A108" s="174" t="s">
        <v>6</v>
      </c>
      <c r="B108" s="175" t="s">
        <v>303</v>
      </c>
      <c r="C108" s="176">
        <f>SUM(C95)</f>
        <v>245725</v>
      </c>
      <c r="D108" s="36"/>
    </row>
    <row r="109" spans="1:3" ht="12.75">
      <c r="A109" s="174" t="s">
        <v>9</v>
      </c>
      <c r="B109" s="175" t="s">
        <v>294</v>
      </c>
      <c r="C109" s="176">
        <f>SUM(C99)</f>
        <v>48911</v>
      </c>
    </row>
    <row r="110" spans="1:3" ht="13.5" thickBot="1">
      <c r="A110" s="189"/>
      <c r="B110" s="190" t="s">
        <v>304</v>
      </c>
      <c r="C110" s="195">
        <f>SUM(C107:C109)</f>
        <v>1255454</v>
      </c>
    </row>
  </sheetData>
  <mergeCells count="2">
    <mergeCell ref="A2:C2"/>
    <mergeCell ref="A80:C80"/>
  </mergeCells>
  <printOptions horizontalCentered="1"/>
  <pageMargins left="0.7874015748031497" right="0.7874015748031497" top="1.11" bottom="0.7" header="0.3" footer="0.5118110236220472"/>
  <pageSetup horizontalDpi="600" verticalDpi="600" orientation="portrait" paperSize="9" scale="86" r:id="rId1"/>
  <headerFooter alignWithMargins="0">
    <oddHeader>&amp;L           &amp;"Arial,Félkövér dőlt"&amp;12Füzesgyarmat Város  Önkormányzat 2012.évi bevételei és kiadásai (mérleg&amp;"Arial,Normál"&amp;10)
&amp;C&amp;"Arial,Félkövér"&amp;12
Közgazdasági tagolás&amp;R
   1.számú melléklet a ../2012.(II.16)
önkorm.rendelethez</oddHeader>
    <oddFooter>&amp;C&amp;P. oldal</oddFooter>
  </headerFooter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O14"/>
  <sheetViews>
    <sheetView view="pageBreakPreview" zoomScaleSheetLayoutView="100" workbookViewId="0" topLeftCell="A1">
      <selection activeCell="G2" sqref="G2:G3"/>
    </sheetView>
  </sheetViews>
  <sheetFormatPr defaultColWidth="9.140625" defaultRowHeight="12.75"/>
  <cols>
    <col min="1" max="1" width="5.57421875" style="83" customWidth="1"/>
    <col min="2" max="2" width="18.57421875" style="83" customWidth="1"/>
    <col min="3" max="3" width="10.8515625" style="83" customWidth="1"/>
    <col min="4" max="4" width="9.7109375" style="83" customWidth="1"/>
    <col min="5" max="5" width="14.140625" style="83" customWidth="1"/>
    <col min="6" max="6" width="13.57421875" style="83" customWidth="1"/>
    <col min="7" max="7" width="14.8515625" style="83" customWidth="1"/>
    <col min="8" max="8" width="10.57421875" style="83" customWidth="1"/>
    <col min="9" max="9" width="12.7109375" style="83" customWidth="1"/>
    <col min="10" max="10" width="10.28125" style="83" customWidth="1"/>
    <col min="11" max="11" width="10.421875" style="83" customWidth="1"/>
    <col min="12" max="12" width="12.28125" style="83" customWidth="1"/>
    <col min="13" max="13" width="12.421875" style="83" customWidth="1"/>
    <col min="14" max="14" width="11.57421875" style="83" customWidth="1"/>
    <col min="15" max="16384" width="9.140625" style="83" customWidth="1"/>
  </cols>
  <sheetData>
    <row r="1" ht="32.25" customHeight="1" thickBot="1"/>
    <row r="2" spans="1:14" ht="19.5" customHeight="1" thickBot="1">
      <c r="A2" s="352" t="s">
        <v>460</v>
      </c>
      <c r="B2" s="354" t="s">
        <v>461</v>
      </c>
      <c r="C2" s="338" t="s">
        <v>283</v>
      </c>
      <c r="D2" s="338" t="s">
        <v>462</v>
      </c>
      <c r="E2" s="338" t="s">
        <v>463</v>
      </c>
      <c r="F2" s="338" t="s">
        <v>464</v>
      </c>
      <c r="G2" s="338" t="s">
        <v>465</v>
      </c>
      <c r="H2" s="351" t="s">
        <v>466</v>
      </c>
      <c r="I2" s="338" t="s">
        <v>467</v>
      </c>
      <c r="J2" s="338" t="s">
        <v>468</v>
      </c>
      <c r="K2" s="338" t="s">
        <v>469</v>
      </c>
      <c r="L2" s="338" t="s">
        <v>470</v>
      </c>
      <c r="M2" s="338" t="s">
        <v>471</v>
      </c>
      <c r="N2" s="340" t="s">
        <v>180</v>
      </c>
    </row>
    <row r="3" spans="1:14" ht="50.25" customHeight="1">
      <c r="A3" s="353"/>
      <c r="B3" s="355"/>
      <c r="C3" s="339"/>
      <c r="D3" s="339"/>
      <c r="E3" s="339"/>
      <c r="F3" s="339"/>
      <c r="G3" s="339"/>
      <c r="H3" s="350"/>
      <c r="I3" s="350"/>
      <c r="J3" s="339"/>
      <c r="K3" s="339"/>
      <c r="L3" s="339"/>
      <c r="M3" s="339"/>
      <c r="N3" s="341"/>
    </row>
    <row r="4" spans="1:14" ht="15.75">
      <c r="A4" s="342" t="s">
        <v>472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4"/>
    </row>
    <row r="5" spans="1:15" ht="41.25" customHeight="1">
      <c r="A5" s="230" t="s">
        <v>3</v>
      </c>
      <c r="B5" s="231" t="s">
        <v>473</v>
      </c>
      <c r="C5" s="232">
        <v>52062</v>
      </c>
      <c r="D5" s="232">
        <v>13861</v>
      </c>
      <c r="E5" s="232">
        <v>205424</v>
      </c>
      <c r="F5" s="232">
        <v>54132</v>
      </c>
      <c r="G5" s="232">
        <v>130034</v>
      </c>
      <c r="H5" s="232">
        <v>236181</v>
      </c>
      <c r="I5" s="232">
        <v>6336</v>
      </c>
      <c r="J5" s="232">
        <v>400</v>
      </c>
      <c r="K5" s="232">
        <v>45967</v>
      </c>
      <c r="L5" s="232">
        <v>435180</v>
      </c>
      <c r="M5" s="232">
        <v>11113</v>
      </c>
      <c r="N5" s="233">
        <f>SUM(C5:M5)</f>
        <v>1190690</v>
      </c>
      <c r="O5" s="234"/>
    </row>
    <row r="6" spans="1:15" ht="36.75" customHeight="1">
      <c r="A6" s="230" t="s">
        <v>6</v>
      </c>
      <c r="B6" s="231" t="s">
        <v>474</v>
      </c>
      <c r="C6" s="232">
        <v>104176</v>
      </c>
      <c r="D6" s="232">
        <v>27157</v>
      </c>
      <c r="E6" s="232">
        <v>26326</v>
      </c>
      <c r="F6" s="232"/>
      <c r="G6" s="232"/>
      <c r="H6" s="232"/>
      <c r="I6" s="232"/>
      <c r="J6" s="232"/>
      <c r="K6" s="232"/>
      <c r="L6" s="232"/>
      <c r="M6" s="232"/>
      <c r="N6" s="233">
        <f>SUM(C6:M6)</f>
        <v>157659</v>
      </c>
      <c r="O6" s="234"/>
    </row>
    <row r="7" spans="1:15" ht="36.75" customHeight="1">
      <c r="A7" s="230" t="s">
        <v>9</v>
      </c>
      <c r="B7" s="231" t="s">
        <v>475</v>
      </c>
      <c r="C7" s="232">
        <v>201757</v>
      </c>
      <c r="D7" s="232">
        <v>50038</v>
      </c>
      <c r="E7" s="232">
        <v>47310</v>
      </c>
      <c r="F7" s="232"/>
      <c r="G7" s="232">
        <v>3900</v>
      </c>
      <c r="H7" s="232"/>
      <c r="I7" s="232"/>
      <c r="J7" s="232"/>
      <c r="K7" s="232"/>
      <c r="L7" s="232"/>
      <c r="M7" s="232"/>
      <c r="N7" s="233">
        <f>SUM(C7:M7)</f>
        <v>303005</v>
      </c>
      <c r="O7" s="234"/>
    </row>
    <row r="8" spans="1:15" ht="15.75">
      <c r="A8" s="345" t="s">
        <v>476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7"/>
      <c r="O8" s="234"/>
    </row>
    <row r="9" spans="1:15" ht="63">
      <c r="A9" s="230" t="s">
        <v>45</v>
      </c>
      <c r="B9" s="231" t="s">
        <v>477</v>
      </c>
      <c r="C9" s="232">
        <v>9274</v>
      </c>
      <c r="D9" s="232">
        <v>2436</v>
      </c>
      <c r="E9" s="232">
        <v>10259</v>
      </c>
      <c r="F9" s="232"/>
      <c r="G9" s="232"/>
      <c r="H9" s="232"/>
      <c r="I9" s="232"/>
      <c r="J9" s="232"/>
      <c r="K9" s="232">
        <v>2944</v>
      </c>
      <c r="L9" s="232"/>
      <c r="M9" s="232"/>
      <c r="N9" s="233">
        <f>SUM(C9:M9)</f>
        <v>24913</v>
      </c>
      <c r="O9" s="234"/>
    </row>
    <row r="10" spans="1:15" ht="44.25" customHeight="1">
      <c r="A10" s="230" t="s">
        <v>287</v>
      </c>
      <c r="B10" s="231" t="s">
        <v>478</v>
      </c>
      <c r="C10" s="232">
        <v>6837</v>
      </c>
      <c r="D10" s="232">
        <v>1826</v>
      </c>
      <c r="E10" s="232">
        <v>5704</v>
      </c>
      <c r="F10" s="232"/>
      <c r="G10" s="232"/>
      <c r="H10" s="232"/>
      <c r="I10" s="232"/>
      <c r="J10" s="232"/>
      <c r="K10" s="232"/>
      <c r="L10" s="232"/>
      <c r="M10" s="232"/>
      <c r="N10" s="233">
        <f>SUM(C10:M10)</f>
        <v>14367</v>
      </c>
      <c r="O10" s="234"/>
    </row>
    <row r="11" spans="1:15" ht="16.5" thickBot="1">
      <c r="A11" s="348" t="s">
        <v>479</v>
      </c>
      <c r="B11" s="349"/>
      <c r="C11" s="235">
        <f aca="true" t="shared" si="0" ref="C11:N11">SUM(C5:C10)</f>
        <v>374106</v>
      </c>
      <c r="D11" s="235">
        <f t="shared" si="0"/>
        <v>95318</v>
      </c>
      <c r="E11" s="235">
        <f t="shared" si="0"/>
        <v>295023</v>
      </c>
      <c r="F11" s="235">
        <f t="shared" si="0"/>
        <v>54132</v>
      </c>
      <c r="G11" s="235">
        <f t="shared" si="0"/>
        <v>133934</v>
      </c>
      <c r="H11" s="235">
        <f t="shared" si="0"/>
        <v>236181</v>
      </c>
      <c r="I11" s="235">
        <f t="shared" si="0"/>
        <v>6336</v>
      </c>
      <c r="J11" s="235">
        <f t="shared" si="0"/>
        <v>400</v>
      </c>
      <c r="K11" s="235">
        <f t="shared" si="0"/>
        <v>48911</v>
      </c>
      <c r="L11" s="235">
        <f t="shared" si="0"/>
        <v>435180</v>
      </c>
      <c r="M11" s="235">
        <f t="shared" si="0"/>
        <v>11113</v>
      </c>
      <c r="N11" s="236">
        <f t="shared" si="0"/>
        <v>1690634</v>
      </c>
      <c r="O11" s="234"/>
    </row>
    <row r="13" spans="2:14" ht="15.75">
      <c r="B13" s="237"/>
      <c r="C13" s="238"/>
      <c r="D13" s="238"/>
      <c r="E13" s="238"/>
      <c r="N13" s="239"/>
    </row>
    <row r="14" ht="15.75">
      <c r="C14" s="221"/>
    </row>
  </sheetData>
  <mergeCells count="17">
    <mergeCell ref="A11:B11"/>
    <mergeCell ref="I2:I3"/>
    <mergeCell ref="J2:J3"/>
    <mergeCell ref="K2:K3"/>
    <mergeCell ref="E2:E3"/>
    <mergeCell ref="F2:F3"/>
    <mergeCell ref="G2:G3"/>
    <mergeCell ref="H2:H3"/>
    <mergeCell ref="A2:A3"/>
    <mergeCell ref="B2:B3"/>
    <mergeCell ref="L2:L3"/>
    <mergeCell ref="N2:N3"/>
    <mergeCell ref="A4:N4"/>
    <mergeCell ref="A8:N8"/>
    <mergeCell ref="M2:M3"/>
    <mergeCell ref="C2:C3"/>
    <mergeCell ref="D2:D3"/>
  </mergeCells>
  <printOptions/>
  <pageMargins left="0.75" right="0.75" top="1" bottom="1" header="0.5" footer="0.5"/>
  <pageSetup horizontalDpi="600" verticalDpi="600" orientation="landscape" paperSize="9" scale="75" r:id="rId1"/>
  <headerFooter alignWithMargins="0">
    <oddHeader>&amp;C&amp;"Arial,Félkövér"&amp;12Költségvetési szervek 2012.évi kiadásai&amp;R2.számú 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15"/>
  <sheetViews>
    <sheetView view="pageBreakPreview" zoomScaleSheetLayoutView="100" workbookViewId="0" topLeftCell="A1">
      <selection activeCell="I10" sqref="I10"/>
    </sheetView>
  </sheetViews>
  <sheetFormatPr defaultColWidth="9.140625" defaultRowHeight="12.75"/>
  <cols>
    <col min="1" max="1" width="5.57421875" style="83" customWidth="1"/>
    <col min="2" max="2" width="19.140625" style="83" customWidth="1"/>
    <col min="3" max="3" width="12.140625" style="83" customWidth="1"/>
    <col min="4" max="4" width="11.140625" style="83" customWidth="1"/>
    <col min="5" max="5" width="14.140625" style="83" customWidth="1"/>
    <col min="6" max="6" width="11.7109375" style="83" customWidth="1"/>
    <col min="7" max="7" width="11.00390625" style="83" customWidth="1"/>
    <col min="8" max="8" width="10.57421875" style="83" customWidth="1"/>
    <col min="9" max="10" width="11.7109375" style="83" customWidth="1"/>
    <col min="11" max="12" width="11.28125" style="83" customWidth="1"/>
    <col min="13" max="13" width="11.8515625" style="83" customWidth="1"/>
    <col min="14" max="14" width="11.28125" style="83" customWidth="1"/>
    <col min="15" max="16384" width="9.140625" style="83" customWidth="1"/>
  </cols>
  <sheetData>
    <row r="1" ht="36" customHeight="1" thickBot="1"/>
    <row r="2" spans="1:13" ht="25.5" customHeight="1" thickBot="1">
      <c r="A2" s="352" t="s">
        <v>460</v>
      </c>
      <c r="B2" s="354" t="s">
        <v>461</v>
      </c>
      <c r="C2" s="338" t="s">
        <v>480</v>
      </c>
      <c r="D2" s="338" t="s">
        <v>481</v>
      </c>
      <c r="E2" s="338" t="s">
        <v>482</v>
      </c>
      <c r="F2" s="338" t="s">
        <v>483</v>
      </c>
      <c r="G2" s="338" t="s">
        <v>484</v>
      </c>
      <c r="H2" s="338" t="s">
        <v>485</v>
      </c>
      <c r="I2" s="338" t="s">
        <v>486</v>
      </c>
      <c r="J2" s="338" t="s">
        <v>487</v>
      </c>
      <c r="K2" s="338" t="s">
        <v>488</v>
      </c>
      <c r="L2" s="338" t="s">
        <v>489</v>
      </c>
      <c r="M2" s="340" t="s">
        <v>180</v>
      </c>
    </row>
    <row r="3" spans="1:13" ht="51" customHeight="1">
      <c r="A3" s="353"/>
      <c r="B3" s="355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41"/>
    </row>
    <row r="4" spans="1:13" ht="15.75">
      <c r="A4" s="342" t="s">
        <v>472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56"/>
      <c r="M4" s="344"/>
    </row>
    <row r="5" spans="1:14" ht="30.75" customHeight="1">
      <c r="A5" s="230" t="s">
        <v>3</v>
      </c>
      <c r="B5" s="231" t="s">
        <v>473</v>
      </c>
      <c r="C5" s="232">
        <v>352605</v>
      </c>
      <c r="D5" s="232">
        <v>147160</v>
      </c>
      <c r="E5" s="232">
        <v>44651</v>
      </c>
      <c r="F5" s="232">
        <v>344271</v>
      </c>
      <c r="G5" s="232">
        <v>27533</v>
      </c>
      <c r="H5" s="232">
        <v>31539</v>
      </c>
      <c r="I5" s="232">
        <v>125</v>
      </c>
      <c r="J5" s="240">
        <v>30636</v>
      </c>
      <c r="K5" s="240"/>
      <c r="L5" s="240">
        <v>179357</v>
      </c>
      <c r="M5" s="233">
        <f>SUM(C5:L5)</f>
        <v>1157877</v>
      </c>
      <c r="N5" s="234"/>
    </row>
    <row r="6" spans="1:14" ht="29.25" customHeight="1">
      <c r="A6" s="230" t="s">
        <v>6</v>
      </c>
      <c r="B6" s="231" t="s">
        <v>474</v>
      </c>
      <c r="C6" s="232">
        <v>2116</v>
      </c>
      <c r="D6" s="232"/>
      <c r="E6" s="232"/>
      <c r="F6" s="232"/>
      <c r="G6" s="232">
        <v>33182</v>
      </c>
      <c r="H6" s="232"/>
      <c r="I6" s="232"/>
      <c r="J6" s="240"/>
      <c r="K6" s="240">
        <v>122361</v>
      </c>
      <c r="L6" s="240"/>
      <c r="M6" s="233">
        <f>SUM(C6:K6)</f>
        <v>157659</v>
      </c>
      <c r="N6" s="234"/>
    </row>
    <row r="7" spans="1:14" ht="31.5" customHeight="1">
      <c r="A7" s="230" t="s">
        <v>9</v>
      </c>
      <c r="B7" s="241" t="s">
        <v>475</v>
      </c>
      <c r="C7" s="232">
        <v>4000</v>
      </c>
      <c r="D7" s="232"/>
      <c r="E7" s="232"/>
      <c r="F7" s="232"/>
      <c r="G7" s="232">
        <v>14634</v>
      </c>
      <c r="H7" s="232"/>
      <c r="I7" s="232"/>
      <c r="J7" s="232"/>
      <c r="K7" s="232">
        <v>284371</v>
      </c>
      <c r="L7" s="232"/>
      <c r="M7" s="233">
        <f>SUM(C7:K7)</f>
        <v>303005</v>
      </c>
      <c r="N7" s="234"/>
    </row>
    <row r="8" spans="1:14" ht="15.75">
      <c r="A8" s="345" t="s">
        <v>476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57"/>
      <c r="M8" s="347"/>
      <c r="N8" s="234"/>
    </row>
    <row r="9" spans="1:14" ht="60" customHeight="1">
      <c r="A9" s="230" t="s">
        <v>12</v>
      </c>
      <c r="B9" s="231" t="s">
        <v>490</v>
      </c>
      <c r="C9" s="232">
        <v>2667</v>
      </c>
      <c r="D9" s="232"/>
      <c r="E9" s="232"/>
      <c r="F9" s="232"/>
      <c r="G9" s="232">
        <v>3444</v>
      </c>
      <c r="H9" s="232"/>
      <c r="I9" s="232"/>
      <c r="J9" s="240"/>
      <c r="K9" s="240">
        <v>18802</v>
      </c>
      <c r="L9" s="240"/>
      <c r="M9" s="233">
        <f>SUM(C9:K9)</f>
        <v>24913</v>
      </c>
      <c r="N9" s="234"/>
    </row>
    <row r="10" spans="1:14" ht="38.25" customHeight="1">
      <c r="A10" s="230" t="s">
        <v>43</v>
      </c>
      <c r="B10" s="241" t="s">
        <v>478</v>
      </c>
      <c r="C10" s="232">
        <v>4000</v>
      </c>
      <c r="D10" s="232"/>
      <c r="E10" s="232"/>
      <c r="F10" s="232"/>
      <c r="G10" s="232">
        <v>721</v>
      </c>
      <c r="H10" s="232"/>
      <c r="I10" s="232"/>
      <c r="J10" s="240"/>
      <c r="K10" s="240">
        <v>9646</v>
      </c>
      <c r="L10" s="240"/>
      <c r="M10" s="233">
        <f>SUM(C10:K10)</f>
        <v>14367</v>
      </c>
      <c r="N10" s="234"/>
    </row>
    <row r="11" spans="1:14" ht="16.5" thickBot="1">
      <c r="A11" s="348" t="s">
        <v>479</v>
      </c>
      <c r="B11" s="349"/>
      <c r="C11" s="235">
        <f aca="true" t="shared" si="0" ref="C11:M11">SUM(C5:C10)</f>
        <v>365388</v>
      </c>
      <c r="D11" s="235">
        <f t="shared" si="0"/>
        <v>147160</v>
      </c>
      <c r="E11" s="235">
        <f t="shared" si="0"/>
        <v>44651</v>
      </c>
      <c r="F11" s="235">
        <f t="shared" si="0"/>
        <v>344271</v>
      </c>
      <c r="G11" s="235">
        <f t="shared" si="0"/>
        <v>79514</v>
      </c>
      <c r="H11" s="235">
        <f t="shared" si="0"/>
        <v>31539</v>
      </c>
      <c r="I11" s="235">
        <f t="shared" si="0"/>
        <v>125</v>
      </c>
      <c r="J11" s="235">
        <f t="shared" si="0"/>
        <v>30636</v>
      </c>
      <c r="K11" s="235">
        <f t="shared" si="0"/>
        <v>435180</v>
      </c>
      <c r="L11" s="235">
        <f t="shared" si="0"/>
        <v>179357</v>
      </c>
      <c r="M11" s="236">
        <f t="shared" si="0"/>
        <v>1657821</v>
      </c>
      <c r="N11" s="234"/>
    </row>
    <row r="13" spans="2:13" ht="15.75">
      <c r="B13" s="238"/>
      <c r="C13" s="237"/>
      <c r="D13" s="237"/>
      <c r="M13" s="239"/>
    </row>
    <row r="14" ht="15.75">
      <c r="B14" s="221"/>
    </row>
    <row r="15" ht="15.75">
      <c r="B15" s="221"/>
    </row>
  </sheetData>
  <mergeCells count="16">
    <mergeCell ref="G2:G3"/>
    <mergeCell ref="H2:H3"/>
    <mergeCell ref="A2:A3"/>
    <mergeCell ref="B2:B3"/>
    <mergeCell ref="C2:C3"/>
    <mergeCell ref="D2:D3"/>
    <mergeCell ref="L2:L3"/>
    <mergeCell ref="A4:M4"/>
    <mergeCell ref="A8:M8"/>
    <mergeCell ref="A11:B11"/>
    <mergeCell ref="I2:I3"/>
    <mergeCell ref="J2:J3"/>
    <mergeCell ref="K2:K3"/>
    <mergeCell ref="M2:M3"/>
    <mergeCell ref="E2:E3"/>
    <mergeCell ref="F2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&amp;C&amp;"Arial,Félkövér"&amp;12Költségvetési szervek 2012.évi bevételei&amp;R2.számú melléklet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75" zoomScaleSheetLayoutView="75" workbookViewId="0" topLeftCell="A1">
      <selection activeCell="C12" sqref="C12"/>
    </sheetView>
  </sheetViews>
  <sheetFormatPr defaultColWidth="9.140625" defaultRowHeight="21.75" customHeight="1"/>
  <cols>
    <col min="1" max="1" width="47.28125" style="244" customWidth="1"/>
    <col min="2" max="2" width="21.8515625" style="245" customWidth="1"/>
    <col min="3" max="4" width="22.00390625" style="244" customWidth="1"/>
    <col min="5" max="5" width="21.8515625" style="244" customWidth="1"/>
    <col min="6" max="7" width="5.00390625" style="244" customWidth="1"/>
    <col min="8" max="16384" width="9.140625" style="244" customWidth="1"/>
  </cols>
  <sheetData>
    <row r="1" spans="3:8" ht="21.75" customHeight="1">
      <c r="C1" s="358" t="s">
        <v>491</v>
      </c>
      <c r="D1" s="358"/>
      <c r="E1" s="358"/>
      <c r="F1" s="358"/>
      <c r="G1" s="358"/>
      <c r="H1" s="246"/>
    </row>
    <row r="2" spans="1:7" ht="21.75" customHeight="1">
      <c r="A2" s="359" t="s">
        <v>497</v>
      </c>
      <c r="B2" s="359"/>
      <c r="C2" s="359"/>
      <c r="D2" s="359"/>
      <c r="E2" s="359"/>
      <c r="F2" s="359"/>
      <c r="G2" s="359"/>
    </row>
    <row r="3" spans="1:7" ht="21.75" customHeight="1">
      <c r="A3" s="359" t="s">
        <v>177</v>
      </c>
      <c r="B3" s="359"/>
      <c r="C3" s="359"/>
      <c r="D3" s="359"/>
      <c r="E3" s="359"/>
      <c r="F3" s="359"/>
      <c r="G3" s="359"/>
    </row>
    <row r="5" spans="1:6" ht="21.75" customHeight="1" thickBot="1">
      <c r="A5" s="265" t="s">
        <v>492</v>
      </c>
      <c r="B5" s="265"/>
      <c r="C5" s="265"/>
      <c r="D5" s="265"/>
      <c r="E5" s="265"/>
      <c r="F5" s="247"/>
    </row>
    <row r="6" spans="1:5" ht="21.75" customHeight="1" thickBot="1">
      <c r="A6" s="248" t="s">
        <v>493</v>
      </c>
      <c r="B6" s="249">
        <v>2013</v>
      </c>
      <c r="C6" s="249">
        <v>2014</v>
      </c>
      <c r="D6" s="249">
        <v>2015</v>
      </c>
      <c r="E6" s="250">
        <v>2016</v>
      </c>
    </row>
    <row r="7" spans="1:5" ht="21.75" customHeight="1">
      <c r="A7" s="251"/>
      <c r="B7" s="252"/>
      <c r="C7" s="252"/>
      <c r="D7" s="253"/>
      <c r="E7" s="254"/>
    </row>
    <row r="8" spans="1:5" ht="21.75" customHeight="1">
      <c r="A8" s="255" t="s">
        <v>494</v>
      </c>
      <c r="B8" s="252"/>
      <c r="C8" s="252"/>
      <c r="D8" s="253"/>
      <c r="E8" s="254"/>
    </row>
    <row r="9" spans="1:5" ht="21.75" customHeight="1">
      <c r="A9" s="251"/>
      <c r="B9" s="252"/>
      <c r="C9" s="252"/>
      <c r="D9" s="253"/>
      <c r="E9" s="254"/>
    </row>
    <row r="10" spans="1:5" ht="21.75" customHeight="1">
      <c r="A10" s="251" t="s">
        <v>495</v>
      </c>
      <c r="B10" s="256">
        <v>2878</v>
      </c>
      <c r="C10" s="256">
        <v>2993</v>
      </c>
      <c r="D10" s="253">
        <v>3115</v>
      </c>
      <c r="E10" s="254">
        <v>809</v>
      </c>
    </row>
    <row r="11" spans="1:5" ht="21.75" customHeight="1">
      <c r="A11" s="251"/>
      <c r="B11" s="256"/>
      <c r="C11" s="256"/>
      <c r="D11" s="253"/>
      <c r="E11" s="254"/>
    </row>
    <row r="12" spans="1:5" ht="21.75" customHeight="1">
      <c r="A12" s="251" t="s">
        <v>496</v>
      </c>
      <c r="B12" s="256">
        <v>4123</v>
      </c>
      <c r="C12" s="256"/>
      <c r="D12" s="257"/>
      <c r="E12" s="258"/>
    </row>
    <row r="13" spans="1:5" ht="21.75" customHeight="1">
      <c r="A13" s="259"/>
      <c r="B13" s="256"/>
      <c r="C13" s="256"/>
      <c r="D13" s="253"/>
      <c r="E13" s="254"/>
    </row>
    <row r="14" spans="1:5" ht="21.75" customHeight="1">
      <c r="A14" s="251"/>
      <c r="B14" s="256"/>
      <c r="C14" s="256"/>
      <c r="D14" s="257"/>
      <c r="E14" s="258"/>
    </row>
    <row r="15" spans="1:5" ht="21.75" customHeight="1">
      <c r="A15" s="251"/>
      <c r="B15" s="256"/>
      <c r="C15" s="256"/>
      <c r="D15" s="257"/>
      <c r="E15" s="258"/>
    </row>
    <row r="16" spans="1:5" ht="21.75" customHeight="1">
      <c r="A16" s="251"/>
      <c r="B16" s="252"/>
      <c r="C16" s="252"/>
      <c r="D16" s="253"/>
      <c r="E16" s="254"/>
    </row>
    <row r="17" spans="1:5" ht="21.75" customHeight="1" thickBot="1">
      <c r="A17" s="251"/>
      <c r="B17" s="252"/>
      <c r="C17" s="252"/>
      <c r="D17" s="253"/>
      <c r="E17" s="254"/>
    </row>
    <row r="18" spans="1:5" ht="35.25" customHeight="1" thickBot="1">
      <c r="A18" s="260" t="s">
        <v>180</v>
      </c>
      <c r="B18" s="261">
        <f>SUM(B10:B16)</f>
        <v>7001</v>
      </c>
      <c r="C18" s="261">
        <f>SUM(C10:C16)</f>
        <v>2993</v>
      </c>
      <c r="D18" s="261">
        <f>SUM(D10:D16)</f>
        <v>3115</v>
      </c>
      <c r="E18" s="262">
        <v>809</v>
      </c>
    </row>
  </sheetData>
  <mergeCells count="4">
    <mergeCell ref="C1:G1"/>
    <mergeCell ref="A2:G2"/>
    <mergeCell ref="A3:G3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H19"/>
  <sheetViews>
    <sheetView view="pageBreakPreview" zoomScaleNormal="75" zoomScaleSheetLayoutView="100" workbookViewId="0" topLeftCell="A1">
      <selection activeCell="H14" sqref="H14"/>
    </sheetView>
  </sheetViews>
  <sheetFormatPr defaultColWidth="9.140625" defaultRowHeight="12.75"/>
  <cols>
    <col min="1" max="1" width="3.8515625" style="0" customWidth="1"/>
    <col min="2" max="2" width="40.57421875" style="0" customWidth="1"/>
    <col min="3" max="3" width="11.00390625" style="0" customWidth="1"/>
  </cols>
  <sheetData>
    <row r="1" spans="7:8" ht="48.75" customHeight="1">
      <c r="G1" s="331" t="s">
        <v>150</v>
      </c>
      <c r="H1" s="331"/>
    </row>
    <row r="2" spans="7:8" ht="28.5" customHeight="1">
      <c r="G2" s="1"/>
      <c r="H2" s="1"/>
    </row>
    <row r="3" spans="1:8" s="83" customFormat="1" ht="22.5" customHeight="1">
      <c r="A3" s="330" t="s">
        <v>151</v>
      </c>
      <c r="B3" s="330"/>
      <c r="C3" s="330"/>
      <c r="D3" s="330"/>
      <c r="E3" s="330"/>
      <c r="F3" s="330"/>
      <c r="G3" s="330"/>
      <c r="H3" s="330"/>
    </row>
    <row r="4" spans="1:8" s="83" customFormat="1" ht="29.25" customHeight="1">
      <c r="A4" s="330" t="s">
        <v>152</v>
      </c>
      <c r="B4" s="330"/>
      <c r="C4" s="330"/>
      <c r="D4" s="330"/>
      <c r="E4" s="330"/>
      <c r="F4" s="330"/>
      <c r="G4" s="330"/>
      <c r="H4" s="330"/>
    </row>
    <row r="5" spans="1:8" s="83" customFormat="1" ht="60.75" customHeight="1" thickBot="1">
      <c r="A5" s="108"/>
      <c r="B5" s="108"/>
      <c r="C5" s="108"/>
      <c r="D5" s="108"/>
      <c r="E5" s="108"/>
      <c r="F5" s="108"/>
      <c r="G5" s="108"/>
      <c r="H5" s="108"/>
    </row>
    <row r="6" spans="1:8" s="90" customFormat="1" ht="43.5" customHeight="1">
      <c r="A6" s="86"/>
      <c r="B6" s="87" t="s">
        <v>153</v>
      </c>
      <c r="C6" s="88">
        <v>2012</v>
      </c>
      <c r="D6" s="88">
        <v>2013</v>
      </c>
      <c r="E6" s="88">
        <v>2014</v>
      </c>
      <c r="F6" s="88">
        <v>2015</v>
      </c>
      <c r="G6" s="88">
        <v>2016</v>
      </c>
      <c r="H6" s="109" t="s">
        <v>154</v>
      </c>
    </row>
    <row r="7" spans="1:8" s="95" customFormat="1" ht="19.5" customHeight="1">
      <c r="A7" s="91" t="s">
        <v>3</v>
      </c>
      <c r="B7" s="92" t="s">
        <v>155</v>
      </c>
      <c r="C7" s="93">
        <v>251000</v>
      </c>
      <c r="D7" s="94">
        <v>255000</v>
      </c>
      <c r="E7" s="94">
        <v>260000</v>
      </c>
      <c r="F7" s="94">
        <v>262000</v>
      </c>
      <c r="G7" s="94">
        <v>264000</v>
      </c>
      <c r="H7" s="110"/>
    </row>
    <row r="8" spans="1:8" s="95" customFormat="1" ht="19.5" customHeight="1">
      <c r="A8" s="91" t="s">
        <v>6</v>
      </c>
      <c r="B8" s="92" t="s">
        <v>156</v>
      </c>
      <c r="C8" s="93">
        <v>4055</v>
      </c>
      <c r="D8" s="94">
        <v>6055</v>
      </c>
      <c r="E8" s="94">
        <v>2055</v>
      </c>
      <c r="F8" s="94">
        <v>55</v>
      </c>
      <c r="G8" s="94">
        <v>55</v>
      </c>
      <c r="H8" s="110"/>
    </row>
    <row r="9" spans="1:8" s="95" customFormat="1" ht="19.5" customHeight="1">
      <c r="A9" s="91" t="s">
        <v>9</v>
      </c>
      <c r="B9" s="92" t="s">
        <v>157</v>
      </c>
      <c r="C9" s="97">
        <v>11129</v>
      </c>
      <c r="D9" s="94">
        <v>11685</v>
      </c>
      <c r="E9" s="94">
        <v>12270</v>
      </c>
      <c r="F9" s="94">
        <v>12883</v>
      </c>
      <c r="G9" s="94">
        <v>13527</v>
      </c>
      <c r="H9" s="110"/>
    </row>
    <row r="10" spans="1:8" s="95" customFormat="1" ht="19.5" customHeight="1">
      <c r="A10" s="91" t="s">
        <v>12</v>
      </c>
      <c r="B10" s="92" t="s">
        <v>158</v>
      </c>
      <c r="C10" s="97">
        <v>1500</v>
      </c>
      <c r="D10" s="94">
        <v>1570</v>
      </c>
      <c r="E10" s="94">
        <v>1655</v>
      </c>
      <c r="F10" s="94">
        <v>1732</v>
      </c>
      <c r="G10" s="94">
        <v>1828</v>
      </c>
      <c r="H10" s="110"/>
    </row>
    <row r="11" spans="1:8" s="95" customFormat="1" ht="19.5" customHeight="1">
      <c r="A11" s="91" t="s">
        <v>43</v>
      </c>
      <c r="B11" s="92" t="s">
        <v>159</v>
      </c>
      <c r="C11" s="97">
        <v>0</v>
      </c>
      <c r="D11" s="94"/>
      <c r="E11" s="94"/>
      <c r="F11" s="94"/>
      <c r="G11" s="94"/>
      <c r="H11" s="110"/>
    </row>
    <row r="12" spans="1:8" s="95" customFormat="1" ht="20.25" customHeight="1">
      <c r="A12" s="91"/>
      <c r="B12" s="92"/>
      <c r="C12" s="94"/>
      <c r="D12" s="94"/>
      <c r="E12" s="94"/>
      <c r="F12" s="94"/>
      <c r="G12" s="94"/>
      <c r="H12" s="110"/>
    </row>
    <row r="13" spans="1:8" s="107" customFormat="1" ht="19.5" customHeight="1">
      <c r="A13" s="111"/>
      <c r="B13" s="103" t="s">
        <v>146</v>
      </c>
      <c r="C13" s="112">
        <f>SUM(C7:C11)</f>
        <v>267684</v>
      </c>
      <c r="D13" s="112">
        <f>SUM(D7:D11)</f>
        <v>274310</v>
      </c>
      <c r="E13" s="112">
        <f>SUM(E7:E11)</f>
        <v>275980</v>
      </c>
      <c r="F13" s="112">
        <f>SUM(F7:F11)</f>
        <v>276670</v>
      </c>
      <c r="G13" s="112">
        <f>SUM(G7:G11)</f>
        <v>279410</v>
      </c>
      <c r="H13" s="113"/>
    </row>
    <row r="14" spans="1:8" s="95" customFormat="1" ht="85.5" customHeight="1">
      <c r="A14" s="91"/>
      <c r="B14" s="92"/>
      <c r="C14" s="93"/>
      <c r="D14" s="92"/>
      <c r="E14" s="92"/>
      <c r="F14" s="92"/>
      <c r="G14" s="92"/>
      <c r="H14" s="110"/>
    </row>
    <row r="15" spans="1:8" s="95" customFormat="1" ht="19.5" customHeight="1">
      <c r="A15" s="114"/>
      <c r="B15" s="115" t="s">
        <v>160</v>
      </c>
      <c r="C15" s="116"/>
      <c r="D15" s="115"/>
      <c r="E15" s="115"/>
      <c r="F15" s="115"/>
      <c r="G15" s="115"/>
      <c r="H15" s="117"/>
    </row>
    <row r="16" spans="1:8" s="95" customFormat="1" ht="19.5" customHeight="1">
      <c r="A16" s="118"/>
      <c r="B16" s="119" t="s">
        <v>162</v>
      </c>
      <c r="C16" s="120">
        <f>SUM(C13/2)</f>
        <v>133842</v>
      </c>
      <c r="D16" s="120">
        <f>SUM(D13/2)</f>
        <v>137155</v>
      </c>
      <c r="E16" s="120">
        <f>SUM(E13/2)</f>
        <v>137990</v>
      </c>
      <c r="F16" s="120">
        <f>SUM(F13/2)</f>
        <v>138335</v>
      </c>
      <c r="G16" s="120">
        <f>SUM(G13/2)</f>
        <v>139705</v>
      </c>
      <c r="H16" s="121"/>
    </row>
    <row r="17" spans="1:8" s="95" customFormat="1" ht="19.5" customHeight="1">
      <c r="A17" s="122"/>
      <c r="B17" s="123" t="s">
        <v>161</v>
      </c>
      <c r="C17" s="124"/>
      <c r="D17" s="123"/>
      <c r="E17" s="123"/>
      <c r="F17" s="123"/>
      <c r="G17" s="123"/>
      <c r="H17" s="125"/>
    </row>
    <row r="18" spans="1:8" s="95" customFormat="1" ht="19.5" customHeight="1">
      <c r="A18" s="91"/>
      <c r="B18" s="92" t="s">
        <v>34</v>
      </c>
      <c r="C18" s="100"/>
      <c r="D18" s="92"/>
      <c r="E18" s="92"/>
      <c r="F18" s="92"/>
      <c r="G18" s="92"/>
      <c r="H18" s="110"/>
    </row>
    <row r="19" spans="1:8" s="95" customFormat="1" ht="19.5" customHeight="1" thickBot="1">
      <c r="A19" s="126"/>
      <c r="B19" s="127" t="s">
        <v>34</v>
      </c>
      <c r="C19" s="128"/>
      <c r="D19" s="127"/>
      <c r="E19" s="127"/>
      <c r="F19" s="127"/>
      <c r="G19" s="127"/>
      <c r="H19" s="129"/>
    </row>
  </sheetData>
  <mergeCells count="3">
    <mergeCell ref="A3:H3"/>
    <mergeCell ref="A4:H4"/>
    <mergeCell ref="G1:H1"/>
  </mergeCells>
  <printOptions horizontalCentered="1"/>
  <pageMargins left="0.7874015748031497" right="0.7874015748031497" top="0.6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H33"/>
  <sheetViews>
    <sheetView view="pageBreakPreview" zoomScaleNormal="75" zoomScaleSheetLayoutView="100" workbookViewId="0" topLeftCell="A1">
      <selection activeCell="G38" sqref="G38"/>
    </sheetView>
  </sheetViews>
  <sheetFormatPr defaultColWidth="9.140625" defaultRowHeight="12.75"/>
  <cols>
    <col min="1" max="1" width="3.8515625" style="0" customWidth="1"/>
    <col min="2" max="2" width="40.57421875" style="0" customWidth="1"/>
    <col min="3" max="3" width="11.00390625" style="0" customWidth="1"/>
    <col min="4" max="4" width="10.140625" style="0" bestFit="1" customWidth="1"/>
    <col min="8" max="8" width="13.57421875" style="0" customWidth="1"/>
  </cols>
  <sheetData>
    <row r="1" spans="7:8" ht="12.75">
      <c r="G1" s="266" t="s">
        <v>130</v>
      </c>
      <c r="H1" s="266"/>
    </row>
    <row r="2" spans="1:8" s="83" customFormat="1" ht="19.5">
      <c r="A2" s="330" t="s">
        <v>131</v>
      </c>
      <c r="B2" s="330"/>
      <c r="C2" s="330"/>
      <c r="D2" s="330"/>
      <c r="E2" s="330"/>
      <c r="F2" s="330"/>
      <c r="G2" s="330"/>
      <c r="H2" s="330"/>
    </row>
    <row r="3" spans="2:8" s="83" customFormat="1" ht="54" customHeight="1" thickBot="1">
      <c r="B3" s="84"/>
      <c r="H3" s="85" t="s">
        <v>132</v>
      </c>
    </row>
    <row r="4" spans="1:8" s="90" customFormat="1" ht="19.5" customHeight="1">
      <c r="A4" s="86"/>
      <c r="B4" s="87"/>
      <c r="C4" s="88">
        <v>2012</v>
      </c>
      <c r="D4" s="88">
        <v>2013</v>
      </c>
      <c r="E4" s="88">
        <v>2014</v>
      </c>
      <c r="F4" s="88">
        <v>2015</v>
      </c>
      <c r="G4" s="88">
        <v>2016</v>
      </c>
      <c r="H4" s="89" t="s">
        <v>133</v>
      </c>
    </row>
    <row r="5" spans="1:8" s="95" customFormat="1" ht="19.5" customHeight="1">
      <c r="A5" s="91" t="s">
        <v>3</v>
      </c>
      <c r="B5" s="92" t="s">
        <v>134</v>
      </c>
      <c r="C5" s="93">
        <v>3958</v>
      </c>
      <c r="D5" s="94">
        <v>3577</v>
      </c>
      <c r="E5" s="94">
        <v>0</v>
      </c>
      <c r="F5" s="94">
        <v>0</v>
      </c>
      <c r="G5" s="94">
        <v>0</v>
      </c>
      <c r="H5" s="92">
        <v>0</v>
      </c>
    </row>
    <row r="6" spans="1:8" s="95" customFormat="1" ht="19.5" customHeight="1">
      <c r="A6" s="91" t="s">
        <v>6</v>
      </c>
      <c r="B6" s="92" t="s">
        <v>135</v>
      </c>
      <c r="C6" s="93">
        <v>9636</v>
      </c>
      <c r="D6" s="94">
        <v>8184</v>
      </c>
      <c r="E6" s="94">
        <v>8184</v>
      </c>
      <c r="F6" s="94">
        <v>8184</v>
      </c>
      <c r="G6" s="94">
        <v>15934</v>
      </c>
      <c r="H6" s="96" t="s">
        <v>136</v>
      </c>
    </row>
    <row r="7" spans="1:8" s="95" customFormat="1" ht="19.5" customHeight="1">
      <c r="A7" s="91" t="s">
        <v>9</v>
      </c>
      <c r="B7" s="92" t="s">
        <v>137</v>
      </c>
      <c r="C7" s="97">
        <v>162</v>
      </c>
      <c r="D7" s="94">
        <v>12595</v>
      </c>
      <c r="E7" s="94">
        <v>0</v>
      </c>
      <c r="F7" s="94">
        <v>0</v>
      </c>
      <c r="G7" s="94">
        <v>0</v>
      </c>
      <c r="H7" s="92">
        <v>0</v>
      </c>
    </row>
    <row r="8" spans="1:8" s="95" customFormat="1" ht="19.5" customHeight="1">
      <c r="A8" s="91" t="s">
        <v>12</v>
      </c>
      <c r="B8" s="92" t="s">
        <v>138</v>
      </c>
      <c r="C8" s="97">
        <v>243</v>
      </c>
      <c r="D8" s="94">
        <v>9893</v>
      </c>
      <c r="E8" s="94">
        <v>9446</v>
      </c>
      <c r="F8" s="94">
        <v>0</v>
      </c>
      <c r="G8" s="94">
        <v>0</v>
      </c>
      <c r="H8" s="92">
        <v>0</v>
      </c>
    </row>
    <row r="9" spans="1:8" s="95" customFormat="1" ht="19.5" customHeight="1">
      <c r="A9" s="91"/>
      <c r="B9" s="92"/>
      <c r="C9" s="97"/>
      <c r="D9" s="92"/>
      <c r="E9" s="92"/>
      <c r="F9" s="92"/>
      <c r="G9" s="92"/>
      <c r="H9" s="92"/>
    </row>
    <row r="10" spans="1:8" s="95" customFormat="1" ht="19.5" customHeight="1">
      <c r="A10" s="91"/>
      <c r="B10" s="92"/>
      <c r="C10" s="92"/>
      <c r="D10" s="92"/>
      <c r="E10" s="92"/>
      <c r="F10" s="92"/>
      <c r="G10" s="92"/>
      <c r="H10" s="92"/>
    </row>
    <row r="11" spans="1:8" s="95" customFormat="1" ht="19.5" customHeight="1">
      <c r="A11" s="91"/>
      <c r="B11" s="92"/>
      <c r="C11" s="93"/>
      <c r="D11" s="92"/>
      <c r="E11" s="92"/>
      <c r="F11" s="92"/>
      <c r="G11" s="92"/>
      <c r="H11" s="92"/>
    </row>
    <row r="12" spans="1:8" s="95" customFormat="1" ht="19.5" customHeight="1">
      <c r="A12" s="91"/>
      <c r="B12" s="92" t="s">
        <v>139</v>
      </c>
      <c r="C12" s="93"/>
      <c r="D12" s="92"/>
      <c r="E12" s="92"/>
      <c r="F12" s="92"/>
      <c r="G12" s="92"/>
      <c r="H12" s="92"/>
    </row>
    <row r="13" spans="1:8" s="95" customFormat="1" ht="19.5" customHeight="1">
      <c r="A13" s="91"/>
      <c r="B13" s="98" t="s">
        <v>147</v>
      </c>
      <c r="C13" s="97"/>
      <c r="D13" s="92"/>
      <c r="E13" s="92"/>
      <c r="F13" s="92"/>
      <c r="G13" s="92"/>
      <c r="H13" s="92"/>
    </row>
    <row r="14" spans="1:8" s="95" customFormat="1" ht="19.5" customHeight="1">
      <c r="A14" s="91"/>
      <c r="B14" s="99" t="s">
        <v>140</v>
      </c>
      <c r="C14" s="97"/>
      <c r="D14" s="92"/>
      <c r="E14" s="92"/>
      <c r="F14" s="92"/>
      <c r="G14" s="92"/>
      <c r="H14" s="92"/>
    </row>
    <row r="15" spans="1:8" s="95" customFormat="1" ht="19.5" customHeight="1">
      <c r="A15" s="91"/>
      <c r="B15" s="99" t="s">
        <v>141</v>
      </c>
      <c r="C15" s="100"/>
      <c r="D15" s="92"/>
      <c r="E15" s="92"/>
      <c r="F15" s="92"/>
      <c r="G15" s="92"/>
      <c r="H15" s="92"/>
    </row>
    <row r="16" spans="1:8" s="95" customFormat="1" ht="19.5" customHeight="1">
      <c r="A16" s="91"/>
      <c r="B16" s="92" t="s">
        <v>34</v>
      </c>
      <c r="C16" s="100"/>
      <c r="D16" s="92"/>
      <c r="E16" s="92"/>
      <c r="F16" s="92"/>
      <c r="G16" s="92"/>
      <c r="H16" s="92"/>
    </row>
    <row r="17" spans="1:8" s="95" customFormat="1" ht="19.5" customHeight="1">
      <c r="A17" s="91"/>
      <c r="B17" s="98" t="s">
        <v>148</v>
      </c>
      <c r="C17" s="100"/>
      <c r="D17" s="92"/>
      <c r="E17" s="92"/>
      <c r="F17" s="92"/>
      <c r="G17" s="92"/>
      <c r="H17" s="92"/>
    </row>
    <row r="18" spans="1:8" s="95" customFormat="1" ht="19.5" customHeight="1">
      <c r="A18" s="91"/>
      <c r="B18" s="99" t="s">
        <v>142</v>
      </c>
      <c r="C18" s="92"/>
      <c r="D18" s="92"/>
      <c r="E18" s="92"/>
      <c r="F18" s="92"/>
      <c r="G18" s="92"/>
      <c r="H18" s="92"/>
    </row>
    <row r="19" spans="1:8" s="95" customFormat="1" ht="19.5" customHeight="1">
      <c r="A19" s="101"/>
      <c r="B19" s="99" t="s">
        <v>143</v>
      </c>
      <c r="C19" s="102"/>
      <c r="D19" s="92"/>
      <c r="E19" s="92"/>
      <c r="F19" s="92"/>
      <c r="G19" s="92"/>
      <c r="H19" s="92"/>
    </row>
    <row r="20" spans="1:8" s="95" customFormat="1" ht="19.5" customHeight="1">
      <c r="A20" s="101"/>
      <c r="B20" s="103"/>
      <c r="C20" s="102"/>
      <c r="D20" s="92"/>
      <c r="E20" s="92"/>
      <c r="F20" s="92"/>
      <c r="G20" s="92"/>
      <c r="H20" s="92"/>
    </row>
    <row r="21" spans="1:8" s="95" customFormat="1" ht="19.5" customHeight="1">
      <c r="A21" s="91"/>
      <c r="B21" s="98" t="s">
        <v>149</v>
      </c>
      <c r="C21" s="100"/>
      <c r="D21" s="92"/>
      <c r="E21" s="92"/>
      <c r="F21" s="92"/>
      <c r="G21" s="92"/>
      <c r="H21" s="92"/>
    </row>
    <row r="22" spans="1:8" s="95" customFormat="1" ht="19.5" customHeight="1">
      <c r="A22" s="91"/>
      <c r="B22" s="99" t="s">
        <v>144</v>
      </c>
      <c r="C22" s="100"/>
      <c r="D22" s="92"/>
      <c r="E22" s="92"/>
      <c r="F22" s="92"/>
      <c r="G22" s="92"/>
      <c r="H22" s="92"/>
    </row>
    <row r="23" spans="1:8" s="95" customFormat="1" ht="19.5" customHeight="1">
      <c r="A23" s="91"/>
      <c r="B23" s="99" t="s">
        <v>145</v>
      </c>
      <c r="C23" s="100"/>
      <c r="D23" s="92"/>
      <c r="E23" s="92"/>
      <c r="F23" s="92"/>
      <c r="G23" s="92"/>
      <c r="H23" s="92"/>
    </row>
    <row r="24" spans="1:8" s="95" customFormat="1" ht="19.5" customHeight="1">
      <c r="A24" s="91"/>
      <c r="B24" s="92"/>
      <c r="C24" s="100"/>
      <c r="D24" s="92"/>
      <c r="E24" s="92"/>
      <c r="F24" s="92"/>
      <c r="G24" s="92"/>
      <c r="H24" s="92"/>
    </row>
    <row r="25" spans="1:8" s="95" customFormat="1" ht="19.5" customHeight="1">
      <c r="A25" s="91"/>
      <c r="B25" s="92"/>
      <c r="C25" s="100"/>
      <c r="D25" s="92"/>
      <c r="E25" s="92"/>
      <c r="F25" s="92"/>
      <c r="G25" s="92"/>
      <c r="H25" s="92"/>
    </row>
    <row r="26" spans="1:8" s="95" customFormat="1" ht="19.5" customHeight="1">
      <c r="A26" s="91"/>
      <c r="B26" s="92"/>
      <c r="C26" s="100"/>
      <c r="D26" s="92"/>
      <c r="E26" s="92"/>
      <c r="F26" s="92"/>
      <c r="G26" s="92"/>
      <c r="H26" s="92"/>
    </row>
    <row r="27" spans="1:8" s="95" customFormat="1" ht="19.5" customHeight="1">
      <c r="A27" s="91"/>
      <c r="B27" s="92"/>
      <c r="C27" s="100"/>
      <c r="D27" s="92"/>
      <c r="E27" s="92"/>
      <c r="F27" s="92"/>
      <c r="G27" s="92"/>
      <c r="H27" s="92"/>
    </row>
    <row r="28" spans="1:8" s="95" customFormat="1" ht="19.5" customHeight="1">
      <c r="A28" s="91"/>
      <c r="B28" s="92"/>
      <c r="C28" s="100"/>
      <c r="D28" s="92"/>
      <c r="E28" s="92"/>
      <c r="F28" s="92"/>
      <c r="G28" s="92"/>
      <c r="H28" s="92"/>
    </row>
    <row r="29" spans="1:8" s="95" customFormat="1" ht="19.5" customHeight="1">
      <c r="A29" s="91"/>
      <c r="B29" s="92"/>
      <c r="C29" s="100"/>
      <c r="D29" s="92"/>
      <c r="E29" s="92"/>
      <c r="F29" s="92"/>
      <c r="G29" s="92"/>
      <c r="H29" s="92"/>
    </row>
    <row r="30" spans="1:8" s="95" customFormat="1" ht="19.5" customHeight="1">
      <c r="A30" s="91"/>
      <c r="B30" s="92"/>
      <c r="C30" s="100"/>
      <c r="D30" s="92"/>
      <c r="E30" s="92"/>
      <c r="F30" s="92"/>
      <c r="G30" s="92"/>
      <c r="H30" s="92"/>
    </row>
    <row r="31" spans="1:8" s="95" customFormat="1" ht="19.5" customHeight="1">
      <c r="A31" s="91"/>
      <c r="B31" s="92"/>
      <c r="C31" s="94"/>
      <c r="D31" s="92"/>
      <c r="E31" s="92"/>
      <c r="F31" s="92"/>
      <c r="G31" s="92"/>
      <c r="H31" s="92"/>
    </row>
    <row r="32" spans="1:8" s="95" customFormat="1" ht="19.5" customHeight="1">
      <c r="A32" s="91"/>
      <c r="B32" s="92"/>
      <c r="C32" s="94"/>
      <c r="D32" s="92"/>
      <c r="E32" s="92"/>
      <c r="F32" s="92"/>
      <c r="G32" s="92"/>
      <c r="H32" s="92"/>
    </row>
    <row r="33" spans="1:8" s="107" customFormat="1" ht="19.5" customHeight="1" thickBot="1">
      <c r="A33" s="104"/>
      <c r="B33" s="105" t="s">
        <v>146</v>
      </c>
      <c r="C33" s="106">
        <f>SUM(C5:C32)</f>
        <v>13999</v>
      </c>
      <c r="D33" s="106">
        <f>SUM(D5:D32)</f>
        <v>34249</v>
      </c>
      <c r="E33" s="106">
        <f>SUM(E5:E32)</f>
        <v>17630</v>
      </c>
      <c r="F33" s="106">
        <f>SUM(F5:F32)</f>
        <v>8184</v>
      </c>
      <c r="G33" s="106">
        <f>SUM(G5:G32)</f>
        <v>15934</v>
      </c>
      <c r="H33" s="105"/>
    </row>
  </sheetData>
  <mergeCells count="2">
    <mergeCell ref="A2:H2"/>
    <mergeCell ref="G1:H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H156"/>
  <sheetViews>
    <sheetView view="pageBreakPreview" zoomScaleSheetLayoutView="100" workbookViewId="0" topLeftCell="A1">
      <selection activeCell="B64" sqref="B64"/>
    </sheetView>
  </sheetViews>
  <sheetFormatPr defaultColWidth="9.140625" defaultRowHeight="17.25" customHeight="1"/>
  <cols>
    <col min="1" max="1" width="15.00390625" style="0" customWidth="1"/>
    <col min="2" max="2" width="46.8515625" style="0" customWidth="1"/>
    <col min="3" max="3" width="10.28125" style="0" customWidth="1"/>
    <col min="4" max="4" width="9.8515625" style="0" customWidth="1"/>
    <col min="5" max="5" width="11.28125" style="0" customWidth="1"/>
    <col min="6" max="6" width="9.7109375" style="0" customWidth="1"/>
    <col min="7" max="7" width="17.57421875" style="0" customWidth="1"/>
  </cols>
  <sheetData>
    <row r="1" spans="1:7" ht="17.25" customHeight="1" thickBot="1">
      <c r="A1" s="362" t="s">
        <v>22</v>
      </c>
      <c r="B1" s="362"/>
      <c r="C1" s="362"/>
      <c r="D1" s="362"/>
      <c r="E1" s="362"/>
      <c r="F1" s="362"/>
      <c r="G1" s="362"/>
    </row>
    <row r="2" spans="1:7" ht="17.25" customHeight="1">
      <c r="A2" s="362"/>
      <c r="B2" s="362"/>
      <c r="C2" s="362"/>
      <c r="D2" s="362"/>
      <c r="E2" s="362"/>
      <c r="F2" s="362"/>
      <c r="G2" s="362"/>
    </row>
    <row r="3" spans="1:7" ht="17.25" customHeight="1">
      <c r="A3" s="363" t="s">
        <v>23</v>
      </c>
      <c r="B3" s="364" t="s">
        <v>24</v>
      </c>
      <c r="C3" s="365" t="s">
        <v>25</v>
      </c>
      <c r="D3" s="366" t="s">
        <v>26</v>
      </c>
      <c r="E3" s="366"/>
      <c r="F3" s="367" t="s">
        <v>27</v>
      </c>
      <c r="G3" s="368" t="s">
        <v>28</v>
      </c>
    </row>
    <row r="4" spans="1:7" ht="17.25" customHeight="1">
      <c r="A4" s="363"/>
      <c r="B4" s="364"/>
      <c r="C4" s="365"/>
      <c r="D4" s="2" t="s">
        <v>29</v>
      </c>
      <c r="E4" s="2" t="s">
        <v>30</v>
      </c>
      <c r="F4" s="367"/>
      <c r="G4" s="368"/>
    </row>
    <row r="5" spans="1:7" ht="17.25" customHeight="1">
      <c r="A5" s="3" t="s">
        <v>31</v>
      </c>
      <c r="B5" s="4" t="s">
        <v>32</v>
      </c>
      <c r="C5" s="5">
        <v>4074</v>
      </c>
      <c r="D5" s="6"/>
      <c r="E5" s="6"/>
      <c r="F5" s="7">
        <v>6029</v>
      </c>
      <c r="G5" s="8">
        <f>(F5*C5)</f>
        <v>24562146</v>
      </c>
    </row>
    <row r="6" spans="1:7" ht="17.25" customHeight="1">
      <c r="A6" s="3" t="s">
        <v>6</v>
      </c>
      <c r="B6" s="4" t="s">
        <v>33</v>
      </c>
      <c r="C6" s="242" t="s">
        <v>34</v>
      </c>
      <c r="D6" s="242"/>
      <c r="E6" s="242"/>
      <c r="F6" s="242"/>
      <c r="G6" s="242"/>
    </row>
    <row r="7" spans="1:7" ht="17.25" customHeight="1">
      <c r="A7" s="3" t="s">
        <v>35</v>
      </c>
      <c r="B7" s="4" t="s">
        <v>36</v>
      </c>
      <c r="C7" s="5">
        <v>3000000</v>
      </c>
      <c r="D7" s="9"/>
      <c r="E7" s="9"/>
      <c r="F7" s="7">
        <v>1</v>
      </c>
      <c r="G7" s="8">
        <f>(F7*C7)</f>
        <v>3000000</v>
      </c>
    </row>
    <row r="8" spans="1:7" ht="17.25" customHeight="1">
      <c r="A8" s="3" t="s">
        <v>37</v>
      </c>
      <c r="B8" s="4" t="s">
        <v>38</v>
      </c>
      <c r="C8" s="5">
        <v>276</v>
      </c>
      <c r="D8" s="9"/>
      <c r="E8" s="9"/>
      <c r="F8" s="7">
        <v>6520</v>
      </c>
      <c r="G8" s="8">
        <f>(F8*C8)</f>
        <v>1799520</v>
      </c>
    </row>
    <row r="9" spans="1:7" ht="17.25" customHeight="1">
      <c r="A9" s="3" t="s">
        <v>39</v>
      </c>
      <c r="B9" s="4" t="s">
        <v>40</v>
      </c>
      <c r="C9" s="5"/>
      <c r="D9" s="9"/>
      <c r="E9" s="9"/>
      <c r="F9" s="7">
        <v>2000000</v>
      </c>
      <c r="G9" s="8">
        <v>200480</v>
      </c>
    </row>
    <row r="10" spans="1:7" ht="17.25" customHeight="1">
      <c r="A10" s="3" t="s">
        <v>41</v>
      </c>
      <c r="B10" s="4" t="s">
        <v>42</v>
      </c>
      <c r="C10" s="5">
        <v>28600</v>
      </c>
      <c r="D10" s="9"/>
      <c r="E10" s="9"/>
      <c r="F10" s="7">
        <v>88</v>
      </c>
      <c r="G10" s="8">
        <f aca="true" t="shared" si="0" ref="G10:G15">(F10*C10)</f>
        <v>2516800</v>
      </c>
    </row>
    <row r="11" spans="1:7" ht="17.25" customHeight="1">
      <c r="A11" s="3" t="s">
        <v>43</v>
      </c>
      <c r="B11" s="4" t="s">
        <v>44</v>
      </c>
      <c r="C11" s="5">
        <v>2612</v>
      </c>
      <c r="D11" s="9"/>
      <c r="E11" s="9"/>
      <c r="F11" s="7">
        <v>58</v>
      </c>
      <c r="G11" s="8">
        <f t="shared" si="0"/>
        <v>151496</v>
      </c>
    </row>
    <row r="12" spans="1:7" ht="17.25" customHeight="1">
      <c r="A12" s="3" t="s">
        <v>45</v>
      </c>
      <c r="B12" s="4" t="s">
        <v>46</v>
      </c>
      <c r="C12" s="5">
        <v>100</v>
      </c>
      <c r="D12" s="9"/>
      <c r="E12" s="9"/>
      <c r="F12" s="7">
        <v>5800</v>
      </c>
      <c r="G12" s="8">
        <f t="shared" si="0"/>
        <v>580000</v>
      </c>
    </row>
    <row r="13" spans="1:7" ht="17.25" customHeight="1">
      <c r="A13" s="3" t="s">
        <v>47</v>
      </c>
      <c r="B13" s="4" t="s">
        <v>48</v>
      </c>
      <c r="C13" s="5">
        <v>56</v>
      </c>
      <c r="D13" s="9"/>
      <c r="E13" s="9"/>
      <c r="F13" s="7">
        <v>8844</v>
      </c>
      <c r="G13" s="8">
        <f t="shared" si="0"/>
        <v>495264</v>
      </c>
    </row>
    <row r="14" spans="1:7" ht="17.25" customHeight="1">
      <c r="A14" s="3" t="s">
        <v>49</v>
      </c>
      <c r="B14" s="10" t="s">
        <v>50</v>
      </c>
      <c r="C14" s="5">
        <v>7729</v>
      </c>
      <c r="D14" s="9"/>
      <c r="E14" s="9"/>
      <c r="F14" s="7">
        <v>160</v>
      </c>
      <c r="G14" s="8">
        <f t="shared" si="0"/>
        <v>1236640</v>
      </c>
    </row>
    <row r="15" spans="1:7" ht="17.25" customHeight="1">
      <c r="A15" s="11" t="s">
        <v>51</v>
      </c>
      <c r="B15" s="12" t="s">
        <v>52</v>
      </c>
      <c r="C15" s="13">
        <v>1.5</v>
      </c>
      <c r="D15" s="9"/>
      <c r="E15" s="9"/>
      <c r="F15" s="7">
        <v>5000000</v>
      </c>
      <c r="G15" s="8">
        <f t="shared" si="0"/>
        <v>7500000</v>
      </c>
    </row>
    <row r="16" spans="1:7" ht="17.25" customHeight="1">
      <c r="A16" s="14" t="s">
        <v>53</v>
      </c>
      <c r="B16" s="15" t="s">
        <v>54</v>
      </c>
      <c r="C16" s="16"/>
      <c r="D16" s="6"/>
      <c r="E16" s="6"/>
      <c r="F16" s="16"/>
      <c r="G16" s="8">
        <v>44930037</v>
      </c>
    </row>
    <row r="17" spans="1:7" ht="17.25" customHeight="1">
      <c r="A17" s="14" t="s">
        <v>55</v>
      </c>
      <c r="B17" s="17" t="s">
        <v>56</v>
      </c>
      <c r="C17" s="18">
        <v>494100</v>
      </c>
      <c r="D17" s="6"/>
      <c r="E17" s="6"/>
      <c r="F17" s="18">
        <v>16</v>
      </c>
      <c r="G17" s="8">
        <f>(F17*C17)</f>
        <v>7905600</v>
      </c>
    </row>
    <row r="18" spans="1:7" ht="17.25" customHeight="1">
      <c r="A18" s="14" t="s">
        <v>57</v>
      </c>
      <c r="B18" s="17" t="s">
        <v>58</v>
      </c>
      <c r="C18" s="18">
        <v>68000</v>
      </c>
      <c r="D18" s="6"/>
      <c r="E18" s="6"/>
      <c r="F18" s="18">
        <v>8</v>
      </c>
      <c r="G18" s="8">
        <f>SUM(C18*F18)</f>
        <v>544000</v>
      </c>
    </row>
    <row r="19" spans="1:7" ht="17.25" customHeight="1">
      <c r="A19" s="19" t="s">
        <v>59</v>
      </c>
      <c r="B19" s="20" t="s">
        <v>60</v>
      </c>
      <c r="C19" s="18">
        <v>2350000</v>
      </c>
      <c r="D19" s="17">
        <v>163</v>
      </c>
      <c r="E19" s="6"/>
      <c r="F19" s="21">
        <v>13.2</v>
      </c>
      <c r="G19" s="8">
        <f aca="true" t="shared" si="1" ref="G19:G25">(F19*C19)*(8/12)</f>
        <v>20680000</v>
      </c>
    </row>
    <row r="20" spans="1:7" ht="17.25" customHeight="1">
      <c r="A20" s="22" t="s">
        <v>61</v>
      </c>
      <c r="B20" s="20" t="s">
        <v>62</v>
      </c>
      <c r="C20" s="23">
        <v>2350000</v>
      </c>
      <c r="D20" s="6"/>
      <c r="E20" s="17">
        <v>150</v>
      </c>
      <c r="F20" s="21">
        <v>6.1</v>
      </c>
      <c r="G20" s="8">
        <f t="shared" si="1"/>
        <v>9556666.666666666</v>
      </c>
    </row>
    <row r="21" spans="1:7" ht="17.25" customHeight="1">
      <c r="A21" s="24" t="s">
        <v>63</v>
      </c>
      <c r="B21" s="20" t="s">
        <v>64</v>
      </c>
      <c r="C21" s="23">
        <v>2350000</v>
      </c>
      <c r="D21" s="25">
        <v>134</v>
      </c>
      <c r="E21" s="26"/>
      <c r="F21" s="21">
        <v>7.7</v>
      </c>
      <c r="G21" s="8">
        <f t="shared" si="1"/>
        <v>12063333.333333332</v>
      </c>
    </row>
    <row r="22" spans="1:7" ht="17.25" customHeight="1">
      <c r="A22" s="14" t="s">
        <v>65</v>
      </c>
      <c r="B22" s="17" t="s">
        <v>66</v>
      </c>
      <c r="C22" s="23">
        <v>2350000</v>
      </c>
      <c r="D22" s="17">
        <v>69</v>
      </c>
      <c r="E22" s="6"/>
      <c r="F22" s="21">
        <v>4</v>
      </c>
      <c r="G22" s="8">
        <f t="shared" si="1"/>
        <v>6266666.666666666</v>
      </c>
    </row>
    <row r="23" spans="1:7" ht="17.25" customHeight="1">
      <c r="A23" s="14" t="s">
        <v>67</v>
      </c>
      <c r="B23" s="17" t="s">
        <v>68</v>
      </c>
      <c r="C23" s="23">
        <v>2350000</v>
      </c>
      <c r="D23" s="17">
        <v>63</v>
      </c>
      <c r="E23" s="6"/>
      <c r="F23" s="21">
        <v>4.2</v>
      </c>
      <c r="G23" s="8">
        <f t="shared" si="1"/>
        <v>6580000</v>
      </c>
    </row>
    <row r="24" spans="1:7" ht="17.25" customHeight="1">
      <c r="A24" s="14" t="s">
        <v>69</v>
      </c>
      <c r="B24" s="17" t="s">
        <v>70</v>
      </c>
      <c r="C24" s="23">
        <v>2350000</v>
      </c>
      <c r="D24" s="17">
        <v>128</v>
      </c>
      <c r="E24" s="6"/>
      <c r="F24" s="21">
        <v>8.6</v>
      </c>
      <c r="G24" s="8">
        <f t="shared" si="1"/>
        <v>13473333.333333332</v>
      </c>
    </row>
    <row r="25" spans="1:7" ht="17.25" customHeight="1">
      <c r="A25" s="14" t="s">
        <v>71</v>
      </c>
      <c r="B25" s="17" t="s">
        <v>72</v>
      </c>
      <c r="C25" s="23">
        <v>2350000</v>
      </c>
      <c r="D25" s="17">
        <v>112</v>
      </c>
      <c r="E25" s="6"/>
      <c r="F25" s="21">
        <v>8.6</v>
      </c>
      <c r="G25" s="27">
        <f t="shared" si="1"/>
        <v>13473333.333333332</v>
      </c>
    </row>
    <row r="26" spans="1:7" ht="17.25" customHeight="1">
      <c r="A26" s="14" t="s">
        <v>73</v>
      </c>
      <c r="B26" s="17" t="s">
        <v>74</v>
      </c>
      <c r="C26" s="23">
        <v>2350000</v>
      </c>
      <c r="D26" s="6"/>
      <c r="E26" s="17">
        <v>119</v>
      </c>
      <c r="F26" s="21">
        <v>6.8</v>
      </c>
      <c r="G26" s="8">
        <f aca="true" t="shared" si="2" ref="G26:G31">(F26*C26)*(4/12)</f>
        <v>5326666.666666666</v>
      </c>
    </row>
    <row r="27" spans="1:7" ht="17.25" customHeight="1">
      <c r="A27" s="14" t="s">
        <v>75</v>
      </c>
      <c r="B27" s="17" t="s">
        <v>66</v>
      </c>
      <c r="C27" s="23">
        <v>2350000</v>
      </c>
      <c r="D27" s="6"/>
      <c r="E27" s="17">
        <v>65</v>
      </c>
      <c r="F27" s="21">
        <v>3.8</v>
      </c>
      <c r="G27" s="8">
        <f t="shared" si="2"/>
        <v>2976666.6666666665</v>
      </c>
    </row>
    <row r="28" spans="1:7" ht="17.25" customHeight="1">
      <c r="A28" s="14" t="s">
        <v>76</v>
      </c>
      <c r="B28" s="17" t="s">
        <v>68</v>
      </c>
      <c r="C28" s="23">
        <v>2350000</v>
      </c>
      <c r="D28" s="6"/>
      <c r="E28" s="17">
        <v>69</v>
      </c>
      <c r="F28" s="21">
        <v>4.6</v>
      </c>
      <c r="G28" s="8">
        <f t="shared" si="2"/>
        <v>3603333.333333333</v>
      </c>
    </row>
    <row r="29" spans="1:7" ht="17.25" customHeight="1">
      <c r="A29" s="14" t="s">
        <v>77</v>
      </c>
      <c r="B29" s="17" t="s">
        <v>78</v>
      </c>
      <c r="C29" s="23">
        <v>2350000</v>
      </c>
      <c r="D29" s="6"/>
      <c r="E29" s="17">
        <v>127</v>
      </c>
      <c r="F29" s="21">
        <v>8.6</v>
      </c>
      <c r="G29" s="8">
        <f t="shared" si="2"/>
        <v>6736666.666666666</v>
      </c>
    </row>
    <row r="30" spans="1:7" ht="17.25" customHeight="1">
      <c r="A30" s="14" t="s">
        <v>79</v>
      </c>
      <c r="B30" s="17" t="s">
        <v>80</v>
      </c>
      <c r="C30" s="23">
        <v>2350000</v>
      </c>
      <c r="D30" s="6"/>
      <c r="E30" s="17">
        <v>116</v>
      </c>
      <c r="F30" s="21">
        <v>8.9</v>
      </c>
      <c r="G30" s="8">
        <f t="shared" si="2"/>
        <v>6971666.666666666</v>
      </c>
    </row>
    <row r="31" spans="1:7" ht="17.25" customHeight="1">
      <c r="A31" s="14" t="s">
        <v>81</v>
      </c>
      <c r="B31" s="17" t="s">
        <v>82</v>
      </c>
      <c r="C31" s="23">
        <v>2350000</v>
      </c>
      <c r="D31" s="26"/>
      <c r="E31" s="25">
        <v>12</v>
      </c>
      <c r="F31" s="21">
        <v>1</v>
      </c>
      <c r="G31" s="8">
        <f t="shared" si="2"/>
        <v>783333.3333333333</v>
      </c>
    </row>
    <row r="32" spans="1:7" ht="17.25" customHeight="1">
      <c r="A32" s="28" t="s">
        <v>83</v>
      </c>
      <c r="B32" s="17" t="s">
        <v>82</v>
      </c>
      <c r="C32" s="23">
        <v>2350000</v>
      </c>
      <c r="D32" s="17">
        <v>85</v>
      </c>
      <c r="E32" s="6"/>
      <c r="F32" s="21">
        <v>1.5</v>
      </c>
      <c r="G32" s="8">
        <f>(F32*C32)*(8/12)</f>
        <v>2350000</v>
      </c>
    </row>
    <row r="33" spans="1:7" ht="17.25" customHeight="1">
      <c r="A33" s="29" t="s">
        <v>84</v>
      </c>
      <c r="B33" s="17" t="s">
        <v>82</v>
      </c>
      <c r="C33" s="23">
        <v>2350000</v>
      </c>
      <c r="D33" s="17">
        <v>12</v>
      </c>
      <c r="E33" s="6"/>
      <c r="F33" s="21">
        <v>0.25</v>
      </c>
      <c r="G33" s="8">
        <f>(F33*C33)*(8/12)</f>
        <v>391666.6666666666</v>
      </c>
    </row>
    <row r="34" spans="1:7" ht="17.25" customHeight="1">
      <c r="A34" s="28" t="s">
        <v>85</v>
      </c>
      <c r="B34" s="17" t="s">
        <v>82</v>
      </c>
      <c r="C34" s="23">
        <v>2350000</v>
      </c>
      <c r="D34" s="6"/>
      <c r="E34" s="25">
        <v>85</v>
      </c>
      <c r="F34" s="30">
        <v>1.5</v>
      </c>
      <c r="G34" s="31">
        <f>(F34*C34)*(4/12)</f>
        <v>1175000</v>
      </c>
    </row>
    <row r="35" spans="1:7" ht="17.25" customHeight="1">
      <c r="A35" s="32" t="s">
        <v>86</v>
      </c>
      <c r="B35" s="17" t="s">
        <v>87</v>
      </c>
      <c r="C35" s="23">
        <v>2350000</v>
      </c>
      <c r="D35" s="25">
        <v>198</v>
      </c>
      <c r="E35" s="6"/>
      <c r="F35" s="30">
        <v>1.9</v>
      </c>
      <c r="G35" s="8">
        <f>(F35*C35)*(8/12)</f>
        <v>2976666.6666666665</v>
      </c>
    </row>
    <row r="36" spans="1:7" ht="17.25" customHeight="1">
      <c r="A36" s="33" t="s">
        <v>88</v>
      </c>
      <c r="B36" s="17" t="s">
        <v>89</v>
      </c>
      <c r="C36" s="23">
        <v>2350000</v>
      </c>
      <c r="D36" s="6"/>
      <c r="E36" s="17">
        <v>28</v>
      </c>
      <c r="F36" s="21">
        <v>0.4</v>
      </c>
      <c r="G36" s="8">
        <f>(F36*C36)*(4/12)</f>
        <v>313333.3333333333</v>
      </c>
    </row>
    <row r="37" spans="1:7" ht="17.25" customHeight="1">
      <c r="A37" s="33" t="s">
        <v>90</v>
      </c>
      <c r="B37" s="17" t="s">
        <v>87</v>
      </c>
      <c r="C37" s="23">
        <v>2350000</v>
      </c>
      <c r="D37" s="6"/>
      <c r="E37" s="17">
        <v>200</v>
      </c>
      <c r="F37" s="21">
        <v>1.9</v>
      </c>
      <c r="G37" s="8">
        <f>(F37*C37)*(4/12)</f>
        <v>1488333.3333333333</v>
      </c>
    </row>
    <row r="38" spans="1:7" ht="17.25" customHeight="1">
      <c r="A38" s="33" t="s">
        <v>91</v>
      </c>
      <c r="B38" s="17" t="s">
        <v>89</v>
      </c>
      <c r="C38" s="23">
        <v>2350000</v>
      </c>
      <c r="D38" s="6"/>
      <c r="E38" s="17">
        <v>30</v>
      </c>
      <c r="F38" s="21">
        <v>0.2</v>
      </c>
      <c r="G38" s="8">
        <f>(F38*C38)*(4/12)</f>
        <v>156666.66666666666</v>
      </c>
    </row>
    <row r="39" spans="1:7" ht="17.25" customHeight="1">
      <c r="A39" s="29" t="s">
        <v>92</v>
      </c>
      <c r="B39" s="17" t="s">
        <v>93</v>
      </c>
      <c r="C39" s="18">
        <v>224000</v>
      </c>
      <c r="D39" s="25">
        <v>4</v>
      </c>
      <c r="E39" s="6"/>
      <c r="F39" s="18"/>
      <c r="G39" s="8">
        <f>(C39*8/12)*D39</f>
        <v>597333.3333333334</v>
      </c>
    </row>
    <row r="40" spans="1:7" ht="17.25" customHeight="1">
      <c r="A40" s="29" t="s">
        <v>94</v>
      </c>
      <c r="B40" s="17" t="s">
        <v>93</v>
      </c>
      <c r="C40" s="23">
        <v>224000</v>
      </c>
      <c r="D40" s="6"/>
      <c r="E40" s="17">
        <v>3</v>
      </c>
      <c r="F40" s="21"/>
      <c r="G40" s="8">
        <f>(C40*4/12)*E40</f>
        <v>224000</v>
      </c>
    </row>
    <row r="41" spans="1:7" ht="17.25" customHeight="1">
      <c r="A41" s="29" t="s">
        <v>95</v>
      </c>
      <c r="B41" s="17" t="s">
        <v>96</v>
      </c>
      <c r="C41" s="23">
        <v>358400</v>
      </c>
      <c r="D41" s="25">
        <v>4</v>
      </c>
      <c r="E41" s="26"/>
      <c r="F41" s="21"/>
      <c r="G41" s="8">
        <f>(C41*8/12)*D41</f>
        <v>955733.3333333334</v>
      </c>
    </row>
    <row r="42" spans="1:7" ht="17.25" customHeight="1">
      <c r="A42" s="29" t="s">
        <v>97</v>
      </c>
      <c r="B42" s="17" t="s">
        <v>96</v>
      </c>
      <c r="C42" s="23">
        <v>358400</v>
      </c>
      <c r="D42" s="6"/>
      <c r="E42" s="17">
        <v>4</v>
      </c>
      <c r="F42" s="21"/>
      <c r="G42" s="8">
        <f>(C42*4/12)*E42</f>
        <v>477866.6666666667</v>
      </c>
    </row>
    <row r="43" spans="1:7" ht="17.25" customHeight="1">
      <c r="A43" s="29" t="s">
        <v>98</v>
      </c>
      <c r="B43" s="17" t="s">
        <v>99</v>
      </c>
      <c r="C43" s="23">
        <v>179200</v>
      </c>
      <c r="D43" s="25">
        <v>7</v>
      </c>
      <c r="E43" s="26"/>
      <c r="F43" s="21"/>
      <c r="G43" s="8">
        <f>(C43*8/12)*D43</f>
        <v>836266.6666666667</v>
      </c>
    </row>
    <row r="44" spans="1:7" ht="17.25" customHeight="1">
      <c r="A44" s="29" t="s">
        <v>100</v>
      </c>
      <c r="B44" s="17" t="s">
        <v>99</v>
      </c>
      <c r="C44" s="23">
        <v>179200</v>
      </c>
      <c r="D44" s="26"/>
      <c r="E44" s="25">
        <v>6</v>
      </c>
      <c r="F44" s="21"/>
      <c r="G44" s="8">
        <f>(C44*4/12)*E44</f>
        <v>358400</v>
      </c>
    </row>
    <row r="45" spans="1:7" ht="17.25" customHeight="1">
      <c r="A45" s="29" t="s">
        <v>101</v>
      </c>
      <c r="B45" s="17" t="s">
        <v>102</v>
      </c>
      <c r="C45" s="23">
        <v>156800</v>
      </c>
      <c r="D45" s="25">
        <v>30</v>
      </c>
      <c r="E45" s="26"/>
      <c r="F45" s="21"/>
      <c r="G45" s="8">
        <f>(C45*8/12)*D45</f>
        <v>3136000</v>
      </c>
    </row>
    <row r="46" spans="1:7" ht="17.25" customHeight="1">
      <c r="A46" s="29" t="s">
        <v>103</v>
      </c>
      <c r="B46" s="17" t="s">
        <v>102</v>
      </c>
      <c r="C46" s="23">
        <v>156800</v>
      </c>
      <c r="D46" s="26"/>
      <c r="E46" s="25">
        <v>25</v>
      </c>
      <c r="F46" s="21"/>
      <c r="G46" s="8">
        <f>(C46*4/12)*E46</f>
        <v>1306666.6666666665</v>
      </c>
    </row>
    <row r="47" spans="1:7" ht="17.25" customHeight="1">
      <c r="A47" s="29" t="s">
        <v>104</v>
      </c>
      <c r="B47" s="17" t="s">
        <v>105</v>
      </c>
      <c r="C47" s="23">
        <v>800000</v>
      </c>
      <c r="D47" s="26"/>
      <c r="E47" s="26"/>
      <c r="F47" s="34">
        <v>3</v>
      </c>
      <c r="G47" s="8">
        <f aca="true" t="shared" si="3" ref="G47:G55">SUM(C47*F47)</f>
        <v>2400000</v>
      </c>
    </row>
    <row r="48" spans="1:7" ht="17.25" customHeight="1">
      <c r="A48" s="29" t="s">
        <v>106</v>
      </c>
      <c r="B48" s="17" t="s">
        <v>107</v>
      </c>
      <c r="C48" s="23">
        <v>400000</v>
      </c>
      <c r="D48" s="26"/>
      <c r="E48" s="26"/>
      <c r="F48" s="34">
        <v>3</v>
      </c>
      <c r="G48" s="8">
        <f t="shared" si="3"/>
        <v>1200000</v>
      </c>
    </row>
    <row r="49" spans="1:7" ht="17.25" customHeight="1">
      <c r="A49" s="33" t="s">
        <v>108</v>
      </c>
      <c r="B49" s="35" t="s">
        <v>109</v>
      </c>
      <c r="C49" s="18">
        <v>4200</v>
      </c>
      <c r="D49" s="26"/>
      <c r="E49" s="26"/>
      <c r="F49" s="34">
        <v>61</v>
      </c>
      <c r="G49" s="8">
        <f t="shared" si="3"/>
        <v>256200</v>
      </c>
    </row>
    <row r="50" spans="1:7" ht="17.25" customHeight="1">
      <c r="A50" s="33" t="s">
        <v>110</v>
      </c>
      <c r="B50" s="35" t="s">
        <v>111</v>
      </c>
      <c r="C50" s="23">
        <v>2100</v>
      </c>
      <c r="D50" s="26"/>
      <c r="E50" s="26"/>
      <c r="F50" s="34">
        <v>61</v>
      </c>
      <c r="G50" s="8">
        <f t="shared" si="3"/>
        <v>128100</v>
      </c>
    </row>
    <row r="51" spans="1:7" ht="17.25" customHeight="1">
      <c r="A51" s="29" t="s">
        <v>112</v>
      </c>
      <c r="B51" s="35" t="s">
        <v>113</v>
      </c>
      <c r="C51" s="23">
        <v>17333.3</v>
      </c>
      <c r="D51" s="26"/>
      <c r="E51" s="26"/>
      <c r="F51" s="34">
        <v>22</v>
      </c>
      <c r="G51" s="8">
        <f t="shared" si="3"/>
        <v>381332.6</v>
      </c>
    </row>
    <row r="52" spans="1:7" ht="17.25" customHeight="1">
      <c r="A52" s="29" t="s">
        <v>114</v>
      </c>
      <c r="B52" s="35" t="s">
        <v>115</v>
      </c>
      <c r="C52" s="23">
        <v>8666.66</v>
      </c>
      <c r="D52" s="26"/>
      <c r="E52" s="26"/>
      <c r="F52" s="34">
        <v>22</v>
      </c>
      <c r="G52" s="8">
        <f t="shared" si="3"/>
        <v>190666.52</v>
      </c>
    </row>
    <row r="53" spans="1:7" ht="17.25" customHeight="1">
      <c r="A53" s="29" t="s">
        <v>116</v>
      </c>
      <c r="B53" s="17" t="s">
        <v>117</v>
      </c>
      <c r="C53" s="23">
        <v>43333.33</v>
      </c>
      <c r="D53" s="26"/>
      <c r="E53" s="26"/>
      <c r="F53" s="34">
        <v>2</v>
      </c>
      <c r="G53" s="8">
        <f t="shared" si="3"/>
        <v>86666.66</v>
      </c>
    </row>
    <row r="54" spans="1:7" ht="17.25" customHeight="1">
      <c r="A54" s="29" t="s">
        <v>118</v>
      </c>
      <c r="B54" s="17" t="s">
        <v>119</v>
      </c>
      <c r="C54" s="23">
        <v>21666.66</v>
      </c>
      <c r="D54" s="26"/>
      <c r="E54" s="26"/>
      <c r="F54" s="34">
        <v>2</v>
      </c>
      <c r="G54" s="8">
        <f t="shared" si="3"/>
        <v>43333.32</v>
      </c>
    </row>
    <row r="55" spans="1:7" ht="17.25" customHeight="1">
      <c r="A55" s="29" t="s">
        <v>120</v>
      </c>
      <c r="B55" s="17" t="s">
        <v>121</v>
      </c>
      <c r="C55" s="23">
        <v>68000</v>
      </c>
      <c r="D55" s="26"/>
      <c r="E55" s="26"/>
      <c r="F55" s="34">
        <v>366</v>
      </c>
      <c r="G55" s="8">
        <f t="shared" si="3"/>
        <v>24888000</v>
      </c>
    </row>
    <row r="56" spans="1:8" ht="17.25" customHeight="1">
      <c r="A56" s="29" t="s">
        <v>122</v>
      </c>
      <c r="B56" s="17" t="s">
        <v>123</v>
      </c>
      <c r="C56" s="18">
        <v>12000</v>
      </c>
      <c r="D56" s="6"/>
      <c r="E56" s="26"/>
      <c r="F56" s="18">
        <v>325</v>
      </c>
      <c r="G56" s="8">
        <f>(F56*C56)</f>
        <v>3900000</v>
      </c>
      <c r="H56" s="36"/>
    </row>
    <row r="57" spans="1:8" ht="17.25" customHeight="1">
      <c r="A57" s="29" t="s">
        <v>124</v>
      </c>
      <c r="B57" s="35" t="s">
        <v>125</v>
      </c>
      <c r="C57" s="18">
        <v>1166.666</v>
      </c>
      <c r="D57" s="6"/>
      <c r="E57" s="26"/>
      <c r="F57" s="18">
        <v>506</v>
      </c>
      <c r="G57" s="8">
        <f>(F57*C57)</f>
        <v>590332.9959999999</v>
      </c>
      <c r="H57" s="36"/>
    </row>
    <row r="58" spans="1:8" ht="17.25" customHeight="1">
      <c r="A58" s="29" t="s">
        <v>126</v>
      </c>
      <c r="B58" s="35" t="s">
        <v>127</v>
      </c>
      <c r="C58" s="18">
        <v>583.333</v>
      </c>
      <c r="D58" s="6"/>
      <c r="E58" s="26"/>
      <c r="F58" s="18">
        <v>496</v>
      </c>
      <c r="G58" s="8">
        <f>(F58*C58)</f>
        <v>289333.168</v>
      </c>
      <c r="H58" s="36"/>
    </row>
    <row r="59" spans="1:7" ht="17.25" customHeight="1" thickBot="1">
      <c r="A59" s="37"/>
      <c r="B59" s="38"/>
      <c r="C59" s="39"/>
      <c r="D59" s="40"/>
      <c r="E59" s="38"/>
      <c r="F59" s="41"/>
      <c r="G59" s="42" t="s">
        <v>128</v>
      </c>
    </row>
    <row r="60" spans="1:7" ht="17.25" customHeight="1" thickBot="1">
      <c r="A60" s="243" t="s">
        <v>129</v>
      </c>
      <c r="B60" s="360"/>
      <c r="C60" s="360"/>
      <c r="D60" s="360"/>
      <c r="E60" s="360"/>
      <c r="F60" s="361"/>
      <c r="G60" s="43">
        <f>SUM(G7:G58,G5)+2</f>
        <v>255011550.26399997</v>
      </c>
    </row>
    <row r="61" spans="1:5" ht="17.25" customHeight="1">
      <c r="A61" s="44"/>
      <c r="B61" s="44"/>
      <c r="C61" s="44"/>
      <c r="D61" s="44"/>
      <c r="E61" s="44"/>
    </row>
    <row r="62" spans="1:5" ht="17.25" customHeight="1">
      <c r="A62" s="44"/>
      <c r="B62" s="44"/>
      <c r="C62" s="44"/>
      <c r="D62" s="44"/>
      <c r="E62" s="44"/>
    </row>
    <row r="63" spans="1:5" ht="17.25" customHeight="1">
      <c r="A63" s="44"/>
      <c r="B63" s="44"/>
      <c r="C63" s="44"/>
      <c r="D63" s="44"/>
      <c r="E63" s="44"/>
    </row>
    <row r="64" spans="1:5" ht="17.25" customHeight="1">
      <c r="A64" s="44"/>
      <c r="B64" s="44"/>
      <c r="C64" s="44"/>
      <c r="D64" s="44"/>
      <c r="E64" s="44"/>
    </row>
    <row r="65" spans="1:5" ht="17.25" customHeight="1">
      <c r="A65" s="44"/>
      <c r="B65" s="44"/>
      <c r="C65" s="44"/>
      <c r="D65" s="44"/>
      <c r="E65" s="44"/>
    </row>
    <row r="66" spans="1:5" ht="17.25" customHeight="1">
      <c r="A66" s="44"/>
      <c r="B66" s="44"/>
      <c r="C66" s="44"/>
      <c r="D66" s="44"/>
      <c r="E66" s="44"/>
    </row>
    <row r="67" spans="1:5" ht="17.25" customHeight="1">
      <c r="A67" s="44"/>
      <c r="B67" s="44"/>
      <c r="C67" s="44"/>
      <c r="D67" s="44"/>
      <c r="E67" s="44"/>
    </row>
    <row r="68" spans="1:5" ht="17.25" customHeight="1">
      <c r="A68" s="44"/>
      <c r="B68" s="44"/>
      <c r="C68" s="44"/>
      <c r="D68" s="44"/>
      <c r="E68" s="44"/>
    </row>
    <row r="69" spans="1:5" ht="17.25" customHeight="1">
      <c r="A69" s="44"/>
      <c r="B69" s="44"/>
      <c r="C69" s="44"/>
      <c r="D69" s="44"/>
      <c r="E69" s="44"/>
    </row>
    <row r="70" spans="1:5" ht="17.25" customHeight="1">
      <c r="A70" s="44"/>
      <c r="B70" s="44"/>
      <c r="C70" s="44"/>
      <c r="D70" s="44"/>
      <c r="E70" s="44"/>
    </row>
    <row r="71" spans="1:5" ht="17.25" customHeight="1">
      <c r="A71" s="44"/>
      <c r="B71" s="44"/>
      <c r="C71" s="44"/>
      <c r="D71" s="44"/>
      <c r="E71" s="44"/>
    </row>
    <row r="72" spans="1:5" ht="17.25" customHeight="1">
      <c r="A72" s="44"/>
      <c r="B72" s="44"/>
      <c r="C72" s="44"/>
      <c r="D72" s="44"/>
      <c r="E72" s="44"/>
    </row>
    <row r="73" spans="1:5" ht="17.25" customHeight="1">
      <c r="A73" s="44"/>
      <c r="B73" s="44"/>
      <c r="C73" s="44"/>
      <c r="D73" s="44"/>
      <c r="E73" s="44"/>
    </row>
    <row r="74" spans="1:5" ht="17.25" customHeight="1">
      <c r="A74" s="44"/>
      <c r="B74" s="44"/>
      <c r="C74" s="44"/>
      <c r="D74" s="44"/>
      <c r="E74" s="44"/>
    </row>
    <row r="75" spans="1:5" ht="17.25" customHeight="1">
      <c r="A75" s="44"/>
      <c r="B75" s="44"/>
      <c r="C75" s="44"/>
      <c r="D75" s="44"/>
      <c r="E75" s="44"/>
    </row>
    <row r="76" spans="1:5" ht="17.25" customHeight="1">
      <c r="A76" s="44"/>
      <c r="B76" s="44"/>
      <c r="C76" s="44"/>
      <c r="D76" s="44"/>
      <c r="E76" s="44"/>
    </row>
    <row r="77" spans="1:5" ht="17.25" customHeight="1">
      <c r="A77" s="44"/>
      <c r="B77" s="44"/>
      <c r="C77" s="44"/>
      <c r="D77" s="44"/>
      <c r="E77" s="44"/>
    </row>
    <row r="78" spans="1:5" ht="17.25" customHeight="1">
      <c r="A78" s="44"/>
      <c r="B78" s="44"/>
      <c r="C78" s="44"/>
      <c r="D78" s="44"/>
      <c r="E78" s="44"/>
    </row>
    <row r="79" spans="1:5" ht="17.25" customHeight="1">
      <c r="A79" s="44"/>
      <c r="B79" s="44"/>
      <c r="C79" s="44"/>
      <c r="D79" s="44"/>
      <c r="E79" s="44"/>
    </row>
    <row r="80" spans="1:5" ht="17.25" customHeight="1">
      <c r="A80" s="44"/>
      <c r="B80" s="44"/>
      <c r="C80" s="44"/>
      <c r="D80" s="44"/>
      <c r="E80" s="44"/>
    </row>
    <row r="81" spans="1:5" ht="17.25" customHeight="1">
      <c r="A81" s="44"/>
      <c r="B81" s="44"/>
      <c r="C81" s="44"/>
      <c r="D81" s="44"/>
      <c r="E81" s="44"/>
    </row>
    <row r="82" spans="1:5" ht="17.25" customHeight="1">
      <c r="A82" s="44"/>
      <c r="B82" s="44"/>
      <c r="C82" s="44"/>
      <c r="D82" s="44"/>
      <c r="E82" s="44"/>
    </row>
    <row r="83" spans="1:5" ht="17.25" customHeight="1">
      <c r="A83" s="44"/>
      <c r="B83" s="44"/>
      <c r="C83" s="44"/>
      <c r="D83" s="44"/>
      <c r="E83" s="44"/>
    </row>
    <row r="84" spans="1:5" ht="17.25" customHeight="1">
      <c r="A84" s="44"/>
      <c r="B84" s="44"/>
      <c r="C84" s="44"/>
      <c r="D84" s="44"/>
      <c r="E84" s="44"/>
    </row>
    <row r="85" spans="1:5" ht="17.25" customHeight="1">
      <c r="A85" s="44"/>
      <c r="B85" s="44"/>
      <c r="C85" s="44"/>
      <c r="D85" s="44"/>
      <c r="E85" s="44"/>
    </row>
    <row r="86" spans="1:5" ht="17.25" customHeight="1">
      <c r="A86" s="44"/>
      <c r="B86" s="44"/>
      <c r="C86" s="44"/>
      <c r="D86" s="44"/>
      <c r="E86" s="44"/>
    </row>
    <row r="87" spans="1:5" ht="17.25" customHeight="1">
      <c r="A87" s="44"/>
      <c r="B87" s="44"/>
      <c r="C87" s="44"/>
      <c r="D87" s="44"/>
      <c r="E87" s="44"/>
    </row>
    <row r="88" spans="1:5" ht="17.25" customHeight="1">
      <c r="A88" s="44"/>
      <c r="B88" s="44"/>
      <c r="C88" s="44"/>
      <c r="D88" s="44"/>
      <c r="E88" s="44"/>
    </row>
    <row r="89" spans="1:5" ht="17.25" customHeight="1">
      <c r="A89" s="44"/>
      <c r="B89" s="44"/>
      <c r="C89" s="44"/>
      <c r="D89" s="44"/>
      <c r="E89" s="44"/>
    </row>
    <row r="90" spans="1:5" ht="17.25" customHeight="1">
      <c r="A90" s="44"/>
      <c r="B90" s="44"/>
      <c r="C90" s="44"/>
      <c r="D90" s="44"/>
      <c r="E90" s="44"/>
    </row>
    <row r="91" spans="1:5" ht="17.25" customHeight="1">
      <c r="A91" s="44"/>
      <c r="B91" s="44"/>
      <c r="C91" s="44"/>
      <c r="D91" s="44"/>
      <c r="E91" s="44"/>
    </row>
    <row r="92" spans="1:5" ht="17.25" customHeight="1">
      <c r="A92" s="44"/>
      <c r="B92" s="44"/>
      <c r="C92" s="44"/>
      <c r="D92" s="44"/>
      <c r="E92" s="44"/>
    </row>
    <row r="93" spans="1:5" ht="17.25" customHeight="1">
      <c r="A93" s="44"/>
      <c r="B93" s="44"/>
      <c r="C93" s="44"/>
      <c r="D93" s="44"/>
      <c r="E93" s="44"/>
    </row>
    <row r="94" spans="1:5" ht="17.25" customHeight="1">
      <c r="A94" s="44"/>
      <c r="B94" s="44"/>
      <c r="C94" s="44"/>
      <c r="D94" s="44"/>
      <c r="E94" s="44"/>
    </row>
    <row r="95" spans="1:5" ht="17.25" customHeight="1">
      <c r="A95" s="44"/>
      <c r="B95" s="44"/>
      <c r="C95" s="44"/>
      <c r="D95" s="44"/>
      <c r="E95" s="44"/>
    </row>
    <row r="96" spans="1:5" ht="17.25" customHeight="1">
      <c r="A96" s="44"/>
      <c r="B96" s="44"/>
      <c r="C96" s="44"/>
      <c r="D96" s="44"/>
      <c r="E96" s="44"/>
    </row>
    <row r="97" spans="1:5" ht="17.25" customHeight="1">
      <c r="A97" s="44"/>
      <c r="B97" s="44"/>
      <c r="C97" s="44"/>
      <c r="D97" s="44"/>
      <c r="E97" s="44"/>
    </row>
    <row r="98" spans="1:5" ht="17.25" customHeight="1">
      <c r="A98" s="44"/>
      <c r="B98" s="44"/>
      <c r="C98" s="44"/>
      <c r="D98" s="44"/>
      <c r="E98" s="44"/>
    </row>
    <row r="99" spans="1:5" ht="17.25" customHeight="1">
      <c r="A99" s="44"/>
      <c r="B99" s="44"/>
      <c r="C99" s="44"/>
      <c r="D99" s="44"/>
      <c r="E99" s="44"/>
    </row>
    <row r="100" spans="1:5" ht="17.25" customHeight="1">
      <c r="A100" s="44"/>
      <c r="B100" s="44"/>
      <c r="C100" s="44"/>
      <c r="D100" s="44"/>
      <c r="E100" s="44"/>
    </row>
    <row r="101" spans="1:5" ht="17.25" customHeight="1">
      <c r="A101" s="44"/>
      <c r="B101" s="44"/>
      <c r="C101" s="44"/>
      <c r="D101" s="44"/>
      <c r="E101" s="44"/>
    </row>
    <row r="102" spans="1:5" ht="17.25" customHeight="1">
      <c r="A102" s="44"/>
      <c r="B102" s="44"/>
      <c r="C102" s="44"/>
      <c r="D102" s="44"/>
      <c r="E102" s="44"/>
    </row>
    <row r="103" spans="1:5" ht="17.25" customHeight="1">
      <c r="A103" s="44"/>
      <c r="B103" s="44"/>
      <c r="C103" s="44"/>
      <c r="D103" s="44"/>
      <c r="E103" s="44"/>
    </row>
    <row r="104" spans="1:5" ht="17.25" customHeight="1">
      <c r="A104" s="44"/>
      <c r="B104" s="44"/>
      <c r="C104" s="44"/>
      <c r="D104" s="44"/>
      <c r="E104" s="44"/>
    </row>
    <row r="105" spans="1:5" ht="17.25" customHeight="1">
      <c r="A105" s="44"/>
      <c r="B105" s="44"/>
      <c r="C105" s="44"/>
      <c r="D105" s="44"/>
      <c r="E105" s="44"/>
    </row>
    <row r="106" spans="1:5" ht="17.25" customHeight="1">
      <c r="A106" s="44"/>
      <c r="B106" s="44"/>
      <c r="C106" s="44"/>
      <c r="D106" s="44"/>
      <c r="E106" s="44"/>
    </row>
    <row r="107" spans="1:5" ht="17.25" customHeight="1">
      <c r="A107" s="44"/>
      <c r="B107" s="44"/>
      <c r="C107" s="44"/>
      <c r="D107" s="44"/>
      <c r="E107" s="44"/>
    </row>
    <row r="108" spans="1:5" ht="17.25" customHeight="1">
      <c r="A108" s="44"/>
      <c r="B108" s="44"/>
      <c r="C108" s="44"/>
      <c r="D108" s="44"/>
      <c r="E108" s="44"/>
    </row>
    <row r="109" spans="1:5" ht="17.25" customHeight="1">
      <c r="A109" s="44"/>
      <c r="B109" s="44"/>
      <c r="C109" s="44"/>
      <c r="D109" s="44"/>
      <c r="E109" s="44"/>
    </row>
    <row r="110" spans="1:5" ht="17.25" customHeight="1">
      <c r="A110" s="44"/>
      <c r="B110" s="44"/>
      <c r="C110" s="44"/>
      <c r="D110" s="44"/>
      <c r="E110" s="44"/>
    </row>
    <row r="111" spans="1:5" ht="17.25" customHeight="1">
      <c r="A111" s="44"/>
      <c r="B111" s="44"/>
      <c r="C111" s="44"/>
      <c r="D111" s="44"/>
      <c r="E111" s="44"/>
    </row>
    <row r="112" spans="1:5" ht="17.25" customHeight="1">
      <c r="A112" s="44"/>
      <c r="B112" s="44"/>
      <c r="C112" s="44"/>
      <c r="D112" s="44"/>
      <c r="E112" s="44"/>
    </row>
    <row r="113" spans="1:5" ht="17.25" customHeight="1">
      <c r="A113" s="44"/>
      <c r="B113" s="44"/>
      <c r="C113" s="44"/>
      <c r="D113" s="44"/>
      <c r="E113" s="44"/>
    </row>
    <row r="114" spans="1:5" ht="17.25" customHeight="1">
      <c r="A114" s="44"/>
      <c r="B114" s="44"/>
      <c r="C114" s="44"/>
      <c r="D114" s="44"/>
      <c r="E114" s="44"/>
    </row>
    <row r="115" spans="1:5" ht="17.25" customHeight="1">
      <c r="A115" s="44"/>
      <c r="B115" s="44"/>
      <c r="C115" s="44"/>
      <c r="D115" s="44"/>
      <c r="E115" s="44"/>
    </row>
    <row r="116" spans="1:5" ht="17.25" customHeight="1">
      <c r="A116" s="44"/>
      <c r="B116" s="44"/>
      <c r="C116" s="44"/>
      <c r="D116" s="44"/>
      <c r="E116" s="44"/>
    </row>
    <row r="117" spans="1:5" ht="17.25" customHeight="1">
      <c r="A117" s="44"/>
      <c r="B117" s="44"/>
      <c r="C117" s="44"/>
      <c r="D117" s="44"/>
      <c r="E117" s="44"/>
    </row>
    <row r="118" spans="1:5" ht="17.25" customHeight="1">
      <c r="A118" s="44"/>
      <c r="B118" s="44"/>
      <c r="C118" s="44"/>
      <c r="D118" s="44"/>
      <c r="E118" s="44"/>
    </row>
    <row r="119" spans="1:5" ht="17.25" customHeight="1">
      <c r="A119" s="44"/>
      <c r="B119" s="44"/>
      <c r="C119" s="44"/>
      <c r="D119" s="44"/>
      <c r="E119" s="44"/>
    </row>
    <row r="120" spans="1:5" ht="17.25" customHeight="1">
      <c r="A120" s="44"/>
      <c r="B120" s="44"/>
      <c r="C120" s="44"/>
      <c r="D120" s="44"/>
      <c r="E120" s="44"/>
    </row>
    <row r="121" spans="1:5" ht="17.25" customHeight="1">
      <c r="A121" s="44"/>
      <c r="B121" s="44"/>
      <c r="C121" s="44"/>
      <c r="D121" s="44"/>
      <c r="E121" s="44"/>
    </row>
    <row r="122" spans="1:5" ht="17.25" customHeight="1">
      <c r="A122" s="44"/>
      <c r="B122" s="44"/>
      <c r="C122" s="44"/>
      <c r="D122" s="44"/>
      <c r="E122" s="44"/>
    </row>
    <row r="123" spans="1:5" ht="17.25" customHeight="1">
      <c r="A123" s="44"/>
      <c r="B123" s="44"/>
      <c r="C123" s="44"/>
      <c r="D123" s="44"/>
      <c r="E123" s="44"/>
    </row>
    <row r="124" spans="1:5" ht="17.25" customHeight="1">
      <c r="A124" s="44"/>
      <c r="B124" s="44"/>
      <c r="C124" s="44"/>
      <c r="D124" s="44"/>
      <c r="E124" s="44"/>
    </row>
    <row r="125" spans="1:5" ht="17.25" customHeight="1">
      <c r="A125" s="44"/>
      <c r="B125" s="44"/>
      <c r="C125" s="44"/>
      <c r="D125" s="44"/>
      <c r="E125" s="44"/>
    </row>
    <row r="126" spans="1:5" ht="17.25" customHeight="1">
      <c r="A126" s="44"/>
      <c r="B126" s="44"/>
      <c r="C126" s="44"/>
      <c r="D126" s="44"/>
      <c r="E126" s="44"/>
    </row>
    <row r="127" spans="1:5" ht="17.25" customHeight="1">
      <c r="A127" s="44"/>
      <c r="B127" s="44"/>
      <c r="C127" s="44"/>
      <c r="D127" s="44"/>
      <c r="E127" s="44"/>
    </row>
    <row r="128" spans="1:5" ht="17.25" customHeight="1">
      <c r="A128" s="44"/>
      <c r="B128" s="44"/>
      <c r="C128" s="44"/>
      <c r="D128" s="44"/>
      <c r="E128" s="44"/>
    </row>
    <row r="129" spans="1:5" ht="17.25" customHeight="1">
      <c r="A129" s="44"/>
      <c r="B129" s="44"/>
      <c r="C129" s="44"/>
      <c r="D129" s="44"/>
      <c r="E129" s="44"/>
    </row>
    <row r="130" spans="1:5" ht="17.25" customHeight="1">
      <c r="A130" s="44"/>
      <c r="B130" s="44"/>
      <c r="C130" s="44"/>
      <c r="D130" s="44"/>
      <c r="E130" s="44"/>
    </row>
    <row r="131" spans="1:5" ht="17.25" customHeight="1">
      <c r="A131" s="44"/>
      <c r="B131" s="44"/>
      <c r="C131" s="44"/>
      <c r="D131" s="44"/>
      <c r="E131" s="44"/>
    </row>
    <row r="132" spans="1:5" ht="17.25" customHeight="1">
      <c r="A132" s="44"/>
      <c r="B132" s="44"/>
      <c r="C132" s="44"/>
      <c r="D132" s="44"/>
      <c r="E132" s="44"/>
    </row>
    <row r="133" spans="1:5" ht="17.25" customHeight="1">
      <c r="A133" s="44"/>
      <c r="B133" s="44"/>
      <c r="C133" s="44"/>
      <c r="D133" s="44"/>
      <c r="E133" s="44"/>
    </row>
    <row r="134" spans="1:5" ht="17.25" customHeight="1">
      <c r="A134" s="44"/>
      <c r="B134" s="44"/>
      <c r="C134" s="44"/>
      <c r="D134" s="44"/>
      <c r="E134" s="44"/>
    </row>
    <row r="135" spans="1:5" ht="17.25" customHeight="1">
      <c r="A135" s="44"/>
      <c r="B135" s="44"/>
      <c r="C135" s="44"/>
      <c r="D135" s="44"/>
      <c r="E135" s="44"/>
    </row>
    <row r="136" spans="1:5" ht="17.25" customHeight="1">
      <c r="A136" s="44"/>
      <c r="B136" s="44"/>
      <c r="C136" s="44"/>
      <c r="D136" s="44"/>
      <c r="E136" s="44"/>
    </row>
    <row r="137" spans="1:5" ht="17.25" customHeight="1">
      <c r="A137" s="44"/>
      <c r="B137" s="44"/>
      <c r="C137" s="44"/>
      <c r="D137" s="44"/>
      <c r="E137" s="44"/>
    </row>
    <row r="138" spans="1:5" ht="17.25" customHeight="1">
      <c r="A138" s="44"/>
      <c r="B138" s="44"/>
      <c r="C138" s="44"/>
      <c r="D138" s="44"/>
      <c r="E138" s="44"/>
    </row>
    <row r="139" spans="1:5" ht="17.25" customHeight="1">
      <c r="A139" s="44"/>
      <c r="B139" s="44"/>
      <c r="C139" s="44"/>
      <c r="D139" s="44"/>
      <c r="E139" s="44"/>
    </row>
    <row r="140" spans="1:5" ht="17.25" customHeight="1">
      <c r="A140" s="44"/>
      <c r="B140" s="44"/>
      <c r="C140" s="44"/>
      <c r="D140" s="44"/>
      <c r="E140" s="44"/>
    </row>
    <row r="141" spans="1:5" ht="17.25" customHeight="1">
      <c r="A141" s="44"/>
      <c r="B141" s="44"/>
      <c r="C141" s="44"/>
      <c r="D141" s="44"/>
      <c r="E141" s="44"/>
    </row>
    <row r="142" spans="1:5" ht="17.25" customHeight="1">
      <c r="A142" s="44"/>
      <c r="B142" s="44"/>
      <c r="C142" s="44"/>
      <c r="D142" s="44"/>
      <c r="E142" s="44"/>
    </row>
    <row r="143" spans="1:5" ht="17.25" customHeight="1">
      <c r="A143" s="44"/>
      <c r="B143" s="44"/>
      <c r="C143" s="44"/>
      <c r="D143" s="44"/>
      <c r="E143" s="44"/>
    </row>
    <row r="144" spans="1:5" ht="17.25" customHeight="1">
      <c r="A144" s="44"/>
      <c r="B144" s="44"/>
      <c r="C144" s="44"/>
      <c r="D144" s="44"/>
      <c r="E144" s="44"/>
    </row>
    <row r="145" spans="1:5" ht="17.25" customHeight="1">
      <c r="A145" s="44"/>
      <c r="B145" s="44"/>
      <c r="C145" s="44"/>
      <c r="D145" s="44"/>
      <c r="E145" s="44"/>
    </row>
    <row r="146" spans="1:5" ht="17.25" customHeight="1">
      <c r="A146" s="44"/>
      <c r="B146" s="44"/>
      <c r="C146" s="44"/>
      <c r="D146" s="44"/>
      <c r="E146" s="44"/>
    </row>
    <row r="147" spans="1:5" ht="17.25" customHeight="1">
      <c r="A147" s="44"/>
      <c r="B147" s="44"/>
      <c r="C147" s="44"/>
      <c r="D147" s="44"/>
      <c r="E147" s="44"/>
    </row>
    <row r="148" spans="1:5" ht="17.25" customHeight="1">
      <c r="A148" s="44"/>
      <c r="B148" s="44"/>
      <c r="C148" s="44"/>
      <c r="D148" s="44"/>
      <c r="E148" s="44"/>
    </row>
    <row r="149" spans="1:5" ht="17.25" customHeight="1">
      <c r="A149" s="44"/>
      <c r="B149" s="44"/>
      <c r="C149" s="44"/>
      <c r="D149" s="44"/>
      <c r="E149" s="44"/>
    </row>
    <row r="150" spans="1:5" ht="17.25" customHeight="1">
      <c r="A150" s="44"/>
      <c r="B150" s="44"/>
      <c r="C150" s="44"/>
      <c r="D150" s="44"/>
      <c r="E150" s="44"/>
    </row>
    <row r="151" spans="1:5" ht="17.25" customHeight="1">
      <c r="A151" s="44"/>
      <c r="B151" s="44"/>
      <c r="C151" s="44"/>
      <c r="D151" s="44"/>
      <c r="E151" s="44"/>
    </row>
    <row r="152" spans="1:5" ht="17.25" customHeight="1">
      <c r="A152" s="44"/>
      <c r="B152" s="44"/>
      <c r="C152" s="44"/>
      <c r="D152" s="44"/>
      <c r="E152" s="44"/>
    </row>
    <row r="153" spans="1:5" ht="17.25" customHeight="1">
      <c r="A153" s="44"/>
      <c r="B153" s="44"/>
      <c r="C153" s="44"/>
      <c r="D153" s="44"/>
      <c r="E153" s="44"/>
    </row>
    <row r="154" spans="1:5" ht="17.25" customHeight="1">
      <c r="A154" s="44"/>
      <c r="B154" s="44"/>
      <c r="C154" s="44"/>
      <c r="D154" s="44"/>
      <c r="E154" s="44"/>
    </row>
    <row r="155" spans="1:5" ht="17.25" customHeight="1">
      <c r="A155" s="44"/>
      <c r="B155" s="44"/>
      <c r="C155" s="44"/>
      <c r="D155" s="44"/>
      <c r="E155" s="44"/>
    </row>
    <row r="156" spans="1:5" ht="17.25" customHeight="1">
      <c r="A156" s="44"/>
      <c r="B156" s="44"/>
      <c r="C156" s="44"/>
      <c r="D156" s="44"/>
      <c r="E156" s="44"/>
    </row>
  </sheetData>
  <mergeCells count="9">
    <mergeCell ref="C6:G6"/>
    <mergeCell ref="A60:F60"/>
    <mergeCell ref="A1:G2"/>
    <mergeCell ref="A3:A4"/>
    <mergeCell ref="B3:B4"/>
    <mergeCell ref="C3:C4"/>
    <mergeCell ref="D3:E3"/>
    <mergeCell ref="F3:F4"/>
    <mergeCell ref="G3:G4"/>
  </mergeCells>
  <printOptions headings="1" horizontalCentered="1"/>
  <pageMargins left="0.24" right="0.18" top="0.91" bottom="0.58" header="0.5118110236220472" footer="0.5118110236220472"/>
  <pageSetup horizontalDpi="600" verticalDpi="600" orientation="portrait" paperSize="9" scale="70" r:id="rId1"/>
  <headerFooter alignWithMargins="0">
    <oddHeader>&amp;R6.számú melléklet. a  ../2012.(II.16.)önkorm.rendelethez
Adatok : Ft</oddHeader>
    <oddFooter>&amp;C&amp;P/&amp;N.oldal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30"/>
  <sheetViews>
    <sheetView view="pageBreakPreview" zoomScaleSheetLayoutView="100" workbookViewId="0" topLeftCell="A1">
      <selection activeCell="B91" sqref="B91:E91"/>
    </sheetView>
  </sheetViews>
  <sheetFormatPr defaultColWidth="9.140625" defaultRowHeight="12.75"/>
  <cols>
    <col min="1" max="1" width="40.8515625" style="136" customWidth="1"/>
    <col min="2" max="4" width="10.57421875" style="136" customWidth="1"/>
    <col min="5" max="5" width="21.140625" style="136" customWidth="1"/>
    <col min="6" max="6" width="13.7109375" style="0" customWidth="1"/>
  </cols>
  <sheetData>
    <row r="1" spans="1:5" ht="12.75">
      <c r="A1" s="134"/>
      <c r="B1" s="134"/>
      <c r="C1" s="134" t="s">
        <v>172</v>
      </c>
      <c r="D1" s="135"/>
      <c r="E1" s="135"/>
    </row>
    <row r="2" spans="2:5" ht="12.75">
      <c r="B2" s="137" t="s">
        <v>34</v>
      </c>
      <c r="C2" s="384"/>
      <c r="D2" s="384"/>
      <c r="E2" s="384"/>
    </row>
    <row r="3" spans="2:5" ht="12.75">
      <c r="B3" s="137"/>
      <c r="C3" s="138"/>
      <c r="D3" s="138"/>
      <c r="E3" s="138"/>
    </row>
    <row r="4" spans="1:5" ht="29.25" customHeight="1" thickBot="1">
      <c r="A4" s="385" t="s">
        <v>173</v>
      </c>
      <c r="B4" s="385"/>
      <c r="C4" s="385"/>
      <c r="D4" s="385"/>
      <c r="E4" s="385"/>
    </row>
    <row r="5" spans="1:5" ht="10.5" customHeight="1">
      <c r="A5" s="370" t="s">
        <v>174</v>
      </c>
      <c r="B5" s="378" t="s">
        <v>196</v>
      </c>
      <c r="C5" s="379"/>
      <c r="D5" s="379"/>
      <c r="E5" s="380"/>
    </row>
    <row r="6" spans="1:5" ht="10.5" customHeight="1">
      <c r="A6" s="370"/>
      <c r="B6" s="386" t="s">
        <v>197</v>
      </c>
      <c r="C6" s="387"/>
      <c r="D6" s="387"/>
      <c r="E6" s="388"/>
    </row>
    <row r="7" spans="1:5" ht="10.5" customHeight="1" thickBot="1">
      <c r="A7" s="370"/>
      <c r="B7" s="371" t="s">
        <v>198</v>
      </c>
      <c r="C7" s="372"/>
      <c r="D7" s="372"/>
      <c r="E7" s="373"/>
    </row>
    <row r="8" spans="1:5" ht="13.5" thickBot="1">
      <c r="A8" s="139"/>
      <c r="B8" s="139"/>
      <c r="C8" s="139"/>
      <c r="D8" s="377" t="s">
        <v>175</v>
      </c>
      <c r="E8" s="377"/>
    </row>
    <row r="9" spans="1:5" ht="13.5" thickBot="1">
      <c r="A9" s="141" t="s">
        <v>176</v>
      </c>
      <c r="B9" s="142" t="s">
        <v>177</v>
      </c>
      <c r="C9" s="142" t="s">
        <v>178</v>
      </c>
      <c r="D9" s="142" t="s">
        <v>179</v>
      </c>
      <c r="E9" s="165" t="s">
        <v>180</v>
      </c>
    </row>
    <row r="10" spans="1:5" ht="12.75">
      <c r="A10" s="144" t="s">
        <v>181</v>
      </c>
      <c r="B10" s="145"/>
      <c r="C10" s="145"/>
      <c r="D10" s="145"/>
      <c r="E10" s="164">
        <f>SUM(B10:D10)</f>
        <v>0</v>
      </c>
    </row>
    <row r="11" spans="1:5" ht="12.75">
      <c r="A11" s="147" t="s">
        <v>182</v>
      </c>
      <c r="B11" s="148"/>
      <c r="C11" s="148"/>
      <c r="D11" s="148"/>
      <c r="E11" s="149"/>
    </row>
    <row r="12" spans="1:5" ht="12.75">
      <c r="A12" s="150" t="s">
        <v>183</v>
      </c>
      <c r="B12" s="151">
        <v>1457312.8</v>
      </c>
      <c r="C12" s="151">
        <v>403392.5</v>
      </c>
      <c r="D12" s="151"/>
      <c r="E12" s="146">
        <f>SUM(B12:D12)</f>
        <v>1860705.3</v>
      </c>
    </row>
    <row r="13" spans="1:5" ht="12.75">
      <c r="A13" s="150" t="s">
        <v>184</v>
      </c>
      <c r="B13" s="151"/>
      <c r="C13" s="151"/>
      <c r="D13" s="151"/>
      <c r="E13" s="146">
        <f>SUM(B13:D13)</f>
        <v>0</v>
      </c>
    </row>
    <row r="14" spans="1:5" ht="12.75">
      <c r="A14" s="150" t="s">
        <v>185</v>
      </c>
      <c r="B14" s="151">
        <v>128586.4</v>
      </c>
      <c r="C14" s="151">
        <v>35593.4</v>
      </c>
      <c r="D14" s="151"/>
      <c r="E14" s="146">
        <f>SUM(B14:D14)</f>
        <v>164179.8</v>
      </c>
    </row>
    <row r="15" spans="1:5" ht="12.75">
      <c r="A15" s="150" t="s">
        <v>186</v>
      </c>
      <c r="B15" s="151">
        <v>128586.4</v>
      </c>
      <c r="C15" s="151">
        <v>35593.4</v>
      </c>
      <c r="D15" s="151"/>
      <c r="E15" s="146">
        <f>SUM(B15:D15)</f>
        <v>164179.8</v>
      </c>
    </row>
    <row r="16" spans="1:5" ht="13.5" thickBot="1">
      <c r="A16" s="152"/>
      <c r="B16" s="153"/>
      <c r="C16" s="153"/>
      <c r="D16" s="153"/>
      <c r="E16" s="146"/>
    </row>
    <row r="17" spans="1:5" ht="13.5" thickBot="1">
      <c r="A17" s="154" t="s">
        <v>187</v>
      </c>
      <c r="B17" s="155">
        <f>SUM(B12:B15)</f>
        <v>1714485.5999999999</v>
      </c>
      <c r="C17" s="155">
        <f>SUM(C12:C15)</f>
        <v>474579.30000000005</v>
      </c>
      <c r="D17" s="155">
        <f>SUM(D12:D15)</f>
        <v>0</v>
      </c>
      <c r="E17" s="156">
        <f>SUM(E10,E12:E15)</f>
        <v>2189064.9</v>
      </c>
    </row>
    <row r="18" spans="1:5" ht="13.5" thickBot="1">
      <c r="A18" s="157"/>
      <c r="B18" s="157"/>
      <c r="C18" s="157"/>
      <c r="D18" s="157"/>
      <c r="E18" s="157"/>
    </row>
    <row r="19" spans="1:5" ht="13.5" thickBot="1">
      <c r="A19" s="141" t="s">
        <v>188</v>
      </c>
      <c r="B19" s="142" t="s">
        <v>177</v>
      </c>
      <c r="C19" s="142" t="s">
        <v>178</v>
      </c>
      <c r="D19" s="142" t="s">
        <v>179</v>
      </c>
      <c r="E19" s="143" t="s">
        <v>180</v>
      </c>
    </row>
    <row r="20" spans="1:5" ht="12.75">
      <c r="A20" s="144" t="s">
        <v>189</v>
      </c>
      <c r="B20" s="145"/>
      <c r="C20" s="145"/>
      <c r="D20" s="145"/>
      <c r="E20" s="158"/>
    </row>
    <row r="21" spans="1:5" ht="12.75">
      <c r="A21" s="159" t="s">
        <v>190</v>
      </c>
      <c r="B21" s="151">
        <v>1714486</v>
      </c>
      <c r="C21" s="151">
        <v>474579</v>
      </c>
      <c r="D21" s="151"/>
      <c r="E21" s="146">
        <f>SUM(B21:D21)</f>
        <v>2189065</v>
      </c>
    </row>
    <row r="22" spans="1:5" ht="12.75">
      <c r="A22" s="150" t="s">
        <v>191</v>
      </c>
      <c r="B22" s="151"/>
      <c r="C22" s="151"/>
      <c r="D22" s="151"/>
      <c r="E22" s="146"/>
    </row>
    <row r="23" spans="1:5" ht="13.5" thickBot="1">
      <c r="A23" s="150" t="s">
        <v>192</v>
      </c>
      <c r="B23" s="151"/>
      <c r="C23" s="151"/>
      <c r="D23" s="151"/>
      <c r="E23" s="146"/>
    </row>
    <row r="24" spans="1:5" ht="13.5" thickBot="1">
      <c r="A24" s="154" t="s">
        <v>193</v>
      </c>
      <c r="B24" s="155">
        <f>SUM(B20:B23)</f>
        <v>1714486</v>
      </c>
      <c r="C24" s="155">
        <f>SUM(C20:C23)</f>
        <v>474579</v>
      </c>
      <c r="D24" s="155">
        <f>SUM(D20:D23)</f>
        <v>0</v>
      </c>
      <c r="E24" s="156">
        <f>SUM(E20:E23)</f>
        <v>2189065</v>
      </c>
    </row>
    <row r="25" spans="1:5" ht="33" customHeight="1" thickBot="1">
      <c r="A25" s="139"/>
      <c r="B25" s="139"/>
      <c r="C25" s="139"/>
      <c r="D25" s="139"/>
      <c r="E25" s="139"/>
    </row>
    <row r="26" spans="1:5" ht="13.5" customHeight="1">
      <c r="A26" s="370" t="s">
        <v>174</v>
      </c>
      <c r="B26" s="378" t="s">
        <v>199</v>
      </c>
      <c r="C26" s="379"/>
      <c r="D26" s="379"/>
      <c r="E26" s="380"/>
    </row>
    <row r="27" spans="1:5" ht="13.5" customHeight="1" thickBot="1">
      <c r="A27" s="370"/>
      <c r="B27" s="371" t="s">
        <v>200</v>
      </c>
      <c r="C27" s="372"/>
      <c r="D27" s="372"/>
      <c r="E27" s="373"/>
    </row>
    <row r="28" spans="1:5" ht="13.5" thickBot="1">
      <c r="A28" s="139"/>
      <c r="B28" s="139"/>
      <c r="C28" s="139"/>
      <c r="D28" s="377" t="s">
        <v>175</v>
      </c>
      <c r="E28" s="377"/>
    </row>
    <row r="29" spans="1:5" ht="13.5" thickBot="1">
      <c r="A29" s="141" t="s">
        <v>176</v>
      </c>
      <c r="B29" s="142" t="s">
        <v>194</v>
      </c>
      <c r="C29" s="142" t="s">
        <v>178</v>
      </c>
      <c r="D29" s="142" t="s">
        <v>179</v>
      </c>
      <c r="E29" s="143" t="s">
        <v>180</v>
      </c>
    </row>
    <row r="30" spans="1:5" ht="12.75">
      <c r="A30" s="144" t="s">
        <v>181</v>
      </c>
      <c r="B30" s="145">
        <v>649</v>
      </c>
      <c r="C30" s="145"/>
      <c r="D30" s="145"/>
      <c r="E30" s="158">
        <f>SUM(B30:D30)</f>
        <v>649</v>
      </c>
    </row>
    <row r="31" spans="1:5" ht="12.75">
      <c r="A31" s="147" t="s">
        <v>182</v>
      </c>
      <c r="B31" s="148"/>
      <c r="C31" s="148"/>
      <c r="D31" s="148"/>
      <c r="E31" s="149"/>
    </row>
    <row r="32" spans="1:5" ht="12.75">
      <c r="A32" s="150" t="s">
        <v>183</v>
      </c>
      <c r="B32" s="151"/>
      <c r="C32" s="151"/>
      <c r="D32" s="151"/>
      <c r="E32" s="146">
        <f>SUM(B32:D32)</f>
        <v>0</v>
      </c>
    </row>
    <row r="33" spans="1:5" ht="12.75">
      <c r="A33" s="150" t="s">
        <v>184</v>
      </c>
      <c r="B33" s="151"/>
      <c r="C33" s="151"/>
      <c r="D33" s="151"/>
      <c r="E33" s="146"/>
    </row>
    <row r="34" spans="1:5" ht="12.75">
      <c r="A34" s="150" t="s">
        <v>185</v>
      </c>
      <c r="B34" s="151">
        <v>18000</v>
      </c>
      <c r="C34" s="151"/>
      <c r="D34" s="151"/>
      <c r="E34" s="146">
        <f>SUM(B34:D34)</f>
        <v>18000</v>
      </c>
    </row>
    <row r="35" spans="1:5" ht="12.75">
      <c r="A35" s="150" t="s">
        <v>186</v>
      </c>
      <c r="B35" s="151"/>
      <c r="C35" s="151"/>
      <c r="D35" s="151"/>
      <c r="E35" s="146"/>
    </row>
    <row r="36" spans="1:5" ht="13.5" thickBot="1">
      <c r="A36" s="152"/>
      <c r="B36" s="153"/>
      <c r="C36" s="153"/>
      <c r="D36" s="153"/>
      <c r="E36" s="146"/>
    </row>
    <row r="37" spans="1:5" ht="13.5" thickBot="1">
      <c r="A37" s="154" t="s">
        <v>187</v>
      </c>
      <c r="B37" s="155">
        <f>B30+SUM(B32:B36)</f>
        <v>18649</v>
      </c>
      <c r="C37" s="155"/>
      <c r="D37" s="155"/>
      <c r="E37" s="156">
        <f>E30+SUM(E32:E36)</f>
        <v>18649</v>
      </c>
    </row>
    <row r="38" spans="1:5" ht="13.5" thickBot="1">
      <c r="A38" s="157"/>
      <c r="B38" s="157"/>
      <c r="C38" s="157"/>
      <c r="D38" s="157"/>
      <c r="E38" s="157"/>
    </row>
    <row r="39" spans="1:5" ht="13.5" thickBot="1">
      <c r="A39" s="141" t="s">
        <v>188</v>
      </c>
      <c r="B39" s="142" t="s">
        <v>177</v>
      </c>
      <c r="C39" s="142" t="s">
        <v>178</v>
      </c>
      <c r="D39" s="142" t="s">
        <v>179</v>
      </c>
      <c r="E39" s="143" t="s">
        <v>180</v>
      </c>
    </row>
    <row r="40" spans="1:5" ht="12.75">
      <c r="A40" s="144" t="s">
        <v>189</v>
      </c>
      <c r="B40" s="145"/>
      <c r="C40" s="145"/>
      <c r="D40" s="145"/>
      <c r="E40" s="158">
        <f>SUM(B40:D40)</f>
        <v>0</v>
      </c>
    </row>
    <row r="41" spans="1:5" ht="12.75">
      <c r="A41" s="159" t="s">
        <v>190</v>
      </c>
      <c r="B41" s="151">
        <v>18649</v>
      </c>
      <c r="C41" s="151"/>
      <c r="D41" s="151"/>
      <c r="E41" s="146">
        <f>SUM(B41:D41)</f>
        <v>18649</v>
      </c>
    </row>
    <row r="42" spans="1:5" ht="12.75">
      <c r="A42" s="150" t="s">
        <v>191</v>
      </c>
      <c r="B42" s="151"/>
      <c r="C42" s="151"/>
      <c r="D42" s="151"/>
      <c r="E42" s="146">
        <f>SUM(B42:D42)</f>
        <v>0</v>
      </c>
    </row>
    <row r="43" spans="1:5" ht="13.5" thickBot="1">
      <c r="A43" s="150" t="s">
        <v>192</v>
      </c>
      <c r="B43" s="151"/>
      <c r="C43" s="151"/>
      <c r="D43" s="151"/>
      <c r="E43" s="146"/>
    </row>
    <row r="44" spans="1:5" ht="13.5" thickBot="1">
      <c r="A44" s="154" t="s">
        <v>193</v>
      </c>
      <c r="B44" s="155">
        <f>SUM(B40:B43)</f>
        <v>18649</v>
      </c>
      <c r="C44" s="155"/>
      <c r="D44" s="155"/>
      <c r="E44" s="156">
        <f>SUM(E40:E43)</f>
        <v>18649</v>
      </c>
    </row>
    <row r="45" ht="12.75">
      <c r="A45" s="136" t="s">
        <v>195</v>
      </c>
    </row>
    <row r="46" ht="13.5" thickBot="1"/>
    <row r="47" spans="1:5" ht="13.5" customHeight="1">
      <c r="A47" s="370" t="s">
        <v>174</v>
      </c>
      <c r="B47" s="378" t="s">
        <v>305</v>
      </c>
      <c r="C47" s="379"/>
      <c r="D47" s="379"/>
      <c r="E47" s="380"/>
    </row>
    <row r="48" spans="1:5" ht="13.5" customHeight="1" thickBot="1">
      <c r="A48" s="370"/>
      <c r="B48" s="371" t="s">
        <v>306</v>
      </c>
      <c r="C48" s="372"/>
      <c r="D48" s="372"/>
      <c r="E48" s="373"/>
    </row>
    <row r="49" spans="1:5" ht="13.5" thickBot="1">
      <c r="A49" s="139"/>
      <c r="B49" s="139"/>
      <c r="C49" s="139"/>
      <c r="D49" s="377" t="s">
        <v>175</v>
      </c>
      <c r="E49" s="377"/>
    </row>
    <row r="50" spans="1:5" ht="13.5" thickBot="1">
      <c r="A50" s="141" t="s">
        <v>176</v>
      </c>
      <c r="B50" s="142" t="s">
        <v>177</v>
      </c>
      <c r="C50" s="142" t="s">
        <v>178</v>
      </c>
      <c r="D50" s="142" t="s">
        <v>179</v>
      </c>
      <c r="E50" s="143" t="s">
        <v>180</v>
      </c>
    </row>
    <row r="51" spans="1:5" ht="12.75">
      <c r="A51" s="144" t="s">
        <v>181</v>
      </c>
      <c r="B51" s="145">
        <v>550</v>
      </c>
      <c r="C51" s="145"/>
      <c r="D51" s="145"/>
      <c r="E51" s="158">
        <f>SUM(B51:D51)</f>
        <v>550</v>
      </c>
    </row>
    <row r="52" spans="1:5" ht="12.75">
      <c r="A52" s="147" t="s">
        <v>182</v>
      </c>
      <c r="B52" s="148"/>
      <c r="C52" s="148"/>
      <c r="D52" s="148"/>
      <c r="E52" s="149"/>
    </row>
    <row r="53" spans="1:5" ht="12.75">
      <c r="A53" s="150" t="s">
        <v>183</v>
      </c>
      <c r="B53" s="151"/>
      <c r="C53" s="151"/>
      <c r="D53" s="151"/>
      <c r="E53" s="146">
        <f>SUM(B53:D53)</f>
        <v>0</v>
      </c>
    </row>
    <row r="54" spans="1:5" ht="12.75">
      <c r="A54" s="150" t="s">
        <v>184</v>
      </c>
      <c r="B54" s="151"/>
      <c r="C54" s="151"/>
      <c r="D54" s="151"/>
      <c r="E54" s="146">
        <f>SUM(B54:D54)</f>
        <v>0</v>
      </c>
    </row>
    <row r="55" spans="1:5" ht="12.75">
      <c r="A55" s="150" t="s">
        <v>185</v>
      </c>
      <c r="B55" s="151">
        <v>12000</v>
      </c>
      <c r="C55" s="151"/>
      <c r="D55" s="151"/>
      <c r="E55" s="146">
        <f>SUM(B55:D55)</f>
        <v>12000</v>
      </c>
    </row>
    <row r="56" spans="1:5" ht="12.75">
      <c r="A56" s="150" t="s">
        <v>186</v>
      </c>
      <c r="B56" s="151"/>
      <c r="C56" s="151"/>
      <c r="D56" s="151"/>
      <c r="E56" s="146"/>
    </row>
    <row r="57" spans="1:5" ht="13.5" thickBot="1">
      <c r="A57" s="152"/>
      <c r="B57" s="153"/>
      <c r="C57" s="153"/>
      <c r="D57" s="153"/>
      <c r="E57" s="146"/>
    </row>
    <row r="58" spans="1:5" ht="13.5" thickBot="1">
      <c r="A58" s="154" t="s">
        <v>187</v>
      </c>
      <c r="B58" s="155">
        <f>SUM(B51:B56)</f>
        <v>12550</v>
      </c>
      <c r="C58" s="155"/>
      <c r="D58" s="155"/>
      <c r="E58" s="156">
        <f>E51+SUM(E53:E57)</f>
        <v>12550</v>
      </c>
    </row>
    <row r="59" spans="1:5" ht="13.5" thickBot="1">
      <c r="A59" s="157"/>
      <c r="B59" s="157"/>
      <c r="C59" s="157"/>
      <c r="D59" s="157"/>
      <c r="E59" s="157"/>
    </row>
    <row r="60" spans="1:5" ht="13.5" thickBot="1">
      <c r="A60" s="141" t="s">
        <v>188</v>
      </c>
      <c r="B60" s="142" t="s">
        <v>177</v>
      </c>
      <c r="C60" s="142" t="s">
        <v>178</v>
      </c>
      <c r="D60" s="142" t="s">
        <v>179</v>
      </c>
      <c r="E60" s="143" t="s">
        <v>180</v>
      </c>
    </row>
    <row r="61" spans="1:5" ht="12.75">
      <c r="A61" s="144" t="s">
        <v>189</v>
      </c>
      <c r="B61" s="145"/>
      <c r="C61" s="145"/>
      <c r="D61" s="145"/>
      <c r="E61" s="158">
        <f>SUM(B61:D61)</f>
        <v>0</v>
      </c>
    </row>
    <row r="62" spans="1:5" ht="12.75">
      <c r="A62" s="159" t="s">
        <v>190</v>
      </c>
      <c r="B62" s="151">
        <v>12550</v>
      </c>
      <c r="C62" s="151"/>
      <c r="D62" s="151"/>
      <c r="E62" s="146">
        <f>SUM(B62:D62)</f>
        <v>12550</v>
      </c>
    </row>
    <row r="63" spans="1:5" ht="12.75">
      <c r="A63" s="150" t="s">
        <v>191</v>
      </c>
      <c r="B63" s="151"/>
      <c r="C63" s="151"/>
      <c r="D63" s="151"/>
      <c r="E63" s="146">
        <f>SUM(B63:D63)</f>
        <v>0</v>
      </c>
    </row>
    <row r="64" spans="1:5" ht="13.5" thickBot="1">
      <c r="A64" s="150" t="s">
        <v>192</v>
      </c>
      <c r="B64" s="151"/>
      <c r="C64" s="151"/>
      <c r="D64" s="151"/>
      <c r="E64" s="146"/>
    </row>
    <row r="65" spans="1:5" ht="13.5" thickBot="1">
      <c r="A65" s="154" t="s">
        <v>193</v>
      </c>
      <c r="B65" s="155">
        <f>SUM(B61:B64)</f>
        <v>12550</v>
      </c>
      <c r="C65" s="155"/>
      <c r="D65" s="155"/>
      <c r="E65" s="156">
        <f>SUM(E61:E64)</f>
        <v>12550</v>
      </c>
    </row>
    <row r="67" ht="24" customHeight="1" thickBot="1"/>
    <row r="68" spans="1:5" ht="13.5" customHeight="1">
      <c r="A68" s="370" t="s">
        <v>174</v>
      </c>
      <c r="B68" s="381" t="s">
        <v>203</v>
      </c>
      <c r="C68" s="382"/>
      <c r="D68" s="382"/>
      <c r="E68" s="383"/>
    </row>
    <row r="69" spans="1:5" ht="13.5" customHeight="1" thickBot="1">
      <c r="A69" s="370"/>
      <c r="B69" s="371" t="s">
        <v>204</v>
      </c>
      <c r="C69" s="372"/>
      <c r="D69" s="372"/>
      <c r="E69" s="373"/>
    </row>
    <row r="70" spans="1:5" ht="13.5" thickBot="1">
      <c r="A70" s="139"/>
      <c r="B70" s="139"/>
      <c r="C70" s="139"/>
      <c r="D70" s="377"/>
      <c r="E70" s="377"/>
    </row>
    <row r="71" spans="1:5" ht="13.5" thickBot="1">
      <c r="A71" s="141" t="s">
        <v>176</v>
      </c>
      <c r="B71" s="142" t="s">
        <v>177</v>
      </c>
      <c r="C71" s="142" t="s">
        <v>178</v>
      </c>
      <c r="D71" s="142" t="s">
        <v>179</v>
      </c>
      <c r="E71" s="143" t="s">
        <v>180</v>
      </c>
    </row>
    <row r="72" spans="1:5" ht="12.75">
      <c r="A72" s="144" t="s">
        <v>181</v>
      </c>
      <c r="B72" s="145">
        <v>734</v>
      </c>
      <c r="C72" s="145"/>
      <c r="D72" s="145"/>
      <c r="E72" s="158">
        <f>SUM(B72:D72)</f>
        <v>734</v>
      </c>
    </row>
    <row r="73" spans="1:5" ht="12.75">
      <c r="A73" s="147" t="s">
        <v>182</v>
      </c>
      <c r="B73" s="148"/>
      <c r="C73" s="148"/>
      <c r="D73" s="148"/>
      <c r="E73" s="149"/>
    </row>
    <row r="74" spans="1:5" ht="12.75">
      <c r="A74" s="150" t="s">
        <v>183</v>
      </c>
      <c r="B74" s="151">
        <v>15327</v>
      </c>
      <c r="C74" s="151"/>
      <c r="D74" s="151"/>
      <c r="E74" s="146">
        <f>SUM(B74:D74)</f>
        <v>15327</v>
      </c>
    </row>
    <row r="75" spans="1:5" ht="12.75">
      <c r="A75" s="150" t="s">
        <v>184</v>
      </c>
      <c r="B75" s="151"/>
      <c r="C75" s="151"/>
      <c r="D75" s="151"/>
      <c r="E75" s="146">
        <f>SUM(B75:D75)</f>
        <v>0</v>
      </c>
    </row>
    <row r="76" spans="1:5" ht="12.75">
      <c r="A76" s="150" t="s">
        <v>185</v>
      </c>
      <c r="B76" s="151"/>
      <c r="C76" s="151"/>
      <c r="D76" s="151"/>
      <c r="E76" s="146"/>
    </row>
    <row r="77" spans="1:5" ht="12.75">
      <c r="A77" s="150" t="s">
        <v>186</v>
      </c>
      <c r="B77" s="151"/>
      <c r="C77" s="151"/>
      <c r="D77" s="151"/>
      <c r="E77" s="146"/>
    </row>
    <row r="78" spans="1:5" ht="13.5" thickBot="1">
      <c r="A78" s="152"/>
      <c r="B78" s="153"/>
      <c r="C78" s="153"/>
      <c r="D78" s="153"/>
      <c r="E78" s="146"/>
    </row>
    <row r="79" spans="1:5" ht="13.5" thickBot="1">
      <c r="A79" s="154" t="s">
        <v>187</v>
      </c>
      <c r="B79" s="155">
        <f>B72+SUM(B74:B78)</f>
        <v>16061</v>
      </c>
      <c r="C79" s="155"/>
      <c r="D79" s="155"/>
      <c r="E79" s="156">
        <f>E72+SUM(E74:E78)</f>
        <v>16061</v>
      </c>
    </row>
    <row r="80" spans="1:5" ht="13.5" thickBot="1">
      <c r="A80" s="157"/>
      <c r="B80" s="157"/>
      <c r="C80" s="157"/>
      <c r="D80" s="157"/>
      <c r="E80" s="157"/>
    </row>
    <row r="81" spans="1:5" ht="13.5" thickBot="1">
      <c r="A81" s="141" t="s">
        <v>188</v>
      </c>
      <c r="B81" s="142" t="s">
        <v>177</v>
      </c>
      <c r="C81" s="142" t="s">
        <v>178</v>
      </c>
      <c r="D81" s="142" t="s">
        <v>179</v>
      </c>
      <c r="E81" s="143" t="s">
        <v>180</v>
      </c>
    </row>
    <row r="82" spans="1:5" ht="12.75">
      <c r="A82" s="144" t="s">
        <v>189</v>
      </c>
      <c r="B82" s="145"/>
      <c r="C82" s="145"/>
      <c r="D82" s="145"/>
      <c r="E82" s="158">
        <f>SUM(B82:D82)</f>
        <v>0</v>
      </c>
    </row>
    <row r="83" spans="1:5" ht="12.75">
      <c r="A83" s="159" t="s">
        <v>190</v>
      </c>
      <c r="B83" s="151"/>
      <c r="C83" s="151"/>
      <c r="D83" s="151"/>
      <c r="E83" s="146">
        <f>SUM(B83:D83)</f>
        <v>0</v>
      </c>
    </row>
    <row r="84" spans="1:5" ht="12.75">
      <c r="A84" s="150" t="s">
        <v>191</v>
      </c>
      <c r="B84" s="151">
        <v>16061</v>
      </c>
      <c r="C84" s="151"/>
      <c r="D84" s="151"/>
      <c r="E84" s="146">
        <f>SUM(B84:D84)</f>
        <v>16061</v>
      </c>
    </row>
    <row r="85" spans="1:5" ht="13.5" thickBot="1">
      <c r="A85" s="150" t="s">
        <v>192</v>
      </c>
      <c r="B85" s="151"/>
      <c r="C85" s="151"/>
      <c r="D85" s="151"/>
      <c r="E85" s="146"/>
    </row>
    <row r="86" spans="1:5" ht="13.5" thickBot="1">
      <c r="A86" s="154" t="s">
        <v>193</v>
      </c>
      <c r="B86" s="155">
        <f>SUM(B82:B85)</f>
        <v>16061</v>
      </c>
      <c r="C86" s="155"/>
      <c r="D86" s="155"/>
      <c r="E86" s="156">
        <f>SUM(E82:E85)</f>
        <v>16061</v>
      </c>
    </row>
    <row r="89" ht="13.5" thickBot="1"/>
    <row r="90" spans="1:5" ht="13.5" customHeight="1">
      <c r="A90" s="369" t="s">
        <v>174</v>
      </c>
      <c r="B90" s="378" t="s">
        <v>307</v>
      </c>
      <c r="C90" s="379"/>
      <c r="D90" s="379"/>
      <c r="E90" s="380"/>
    </row>
    <row r="91" spans="1:5" ht="13.5" customHeight="1" thickBot="1">
      <c r="A91" s="369"/>
      <c r="B91" s="374" t="s">
        <v>205</v>
      </c>
      <c r="C91" s="375"/>
      <c r="D91" s="375"/>
      <c r="E91" s="376"/>
    </row>
    <row r="92" spans="1:5" ht="13.5" thickBot="1">
      <c r="A92" s="139"/>
      <c r="B92" s="139"/>
      <c r="C92" s="139"/>
      <c r="D92" s="377" t="s">
        <v>175</v>
      </c>
      <c r="E92" s="377"/>
    </row>
    <row r="93" spans="1:5" ht="13.5" thickBot="1">
      <c r="A93" s="141" t="s">
        <v>176</v>
      </c>
      <c r="B93" s="142" t="s">
        <v>177</v>
      </c>
      <c r="C93" s="142" t="s">
        <v>178</v>
      </c>
      <c r="D93" s="142" t="s">
        <v>179</v>
      </c>
      <c r="E93" s="143" t="s">
        <v>180</v>
      </c>
    </row>
    <row r="94" spans="1:5" ht="12.75">
      <c r="A94" s="144" t="s">
        <v>181</v>
      </c>
      <c r="B94" s="145">
        <v>460</v>
      </c>
      <c r="C94" s="145"/>
      <c r="D94" s="145"/>
      <c r="E94" s="158">
        <f>SUM(B94:D94)</f>
        <v>460</v>
      </c>
    </row>
    <row r="95" spans="1:5" ht="12.75">
      <c r="A95" s="147" t="s">
        <v>182</v>
      </c>
      <c r="B95" s="148"/>
      <c r="C95" s="148"/>
      <c r="D95" s="148"/>
      <c r="E95" s="149"/>
    </row>
    <row r="96" spans="1:5" ht="12.75">
      <c r="A96" s="150" t="s">
        <v>183</v>
      </c>
      <c r="B96" s="151"/>
      <c r="C96" s="151"/>
      <c r="D96" s="151"/>
      <c r="E96" s="146">
        <f>SUM(B96:D96)</f>
        <v>0</v>
      </c>
    </row>
    <row r="97" spans="1:5" ht="12.75">
      <c r="A97" s="150" t="s">
        <v>184</v>
      </c>
      <c r="B97" s="151"/>
      <c r="C97" s="151"/>
      <c r="D97" s="151"/>
      <c r="E97" s="146">
        <f>SUM(B97:D97)</f>
        <v>0</v>
      </c>
    </row>
    <row r="98" spans="1:5" ht="12.75">
      <c r="A98" s="150" t="s">
        <v>185</v>
      </c>
      <c r="B98" s="151"/>
      <c r="C98" s="151"/>
      <c r="D98" s="151"/>
      <c r="E98" s="146"/>
    </row>
    <row r="99" spans="1:5" ht="12.75">
      <c r="A99" s="150" t="s">
        <v>186</v>
      </c>
      <c r="B99" s="151"/>
      <c r="C99" s="151"/>
      <c r="D99" s="151"/>
      <c r="E99" s="146"/>
    </row>
    <row r="100" spans="1:5" ht="13.5" thickBot="1">
      <c r="A100" s="152"/>
      <c r="B100" s="153"/>
      <c r="C100" s="153"/>
      <c r="D100" s="153"/>
      <c r="E100" s="146"/>
    </row>
    <row r="101" spans="1:5" ht="13.5" thickBot="1">
      <c r="A101" s="154" t="s">
        <v>187</v>
      </c>
      <c r="B101" s="155">
        <f>B94+SUM(B96:B100)</f>
        <v>460</v>
      </c>
      <c r="C101" s="155"/>
      <c r="D101" s="155"/>
      <c r="E101" s="156">
        <f>E94+SUM(E96:E100)</f>
        <v>460</v>
      </c>
    </row>
    <row r="102" spans="1:5" ht="6.75" customHeight="1" thickBot="1">
      <c r="A102" s="157"/>
      <c r="B102" s="157"/>
      <c r="C102" s="157"/>
      <c r="D102" s="157"/>
      <c r="E102" s="157"/>
    </row>
    <row r="103" spans="1:5" ht="13.5" thickBot="1">
      <c r="A103" s="141" t="s">
        <v>188</v>
      </c>
      <c r="B103" s="142" t="s">
        <v>177</v>
      </c>
      <c r="C103" s="142" t="s">
        <v>178</v>
      </c>
      <c r="D103" s="142" t="s">
        <v>179</v>
      </c>
      <c r="E103" s="143" t="s">
        <v>180</v>
      </c>
    </row>
    <row r="104" spans="1:5" ht="12.75">
      <c r="A104" s="144" t="s">
        <v>189</v>
      </c>
      <c r="B104" s="145"/>
      <c r="C104" s="145"/>
      <c r="D104" s="145"/>
      <c r="E104" s="158">
        <f>SUM(B104:D104)</f>
        <v>0</v>
      </c>
    </row>
    <row r="105" spans="1:5" ht="12.75">
      <c r="A105" s="159" t="s">
        <v>190</v>
      </c>
      <c r="B105" s="151"/>
      <c r="C105" s="151"/>
      <c r="D105" s="151"/>
      <c r="E105" s="146">
        <f>SUM(B105:D105)</f>
        <v>0</v>
      </c>
    </row>
    <row r="106" spans="1:5" ht="12.75">
      <c r="A106" s="150" t="s">
        <v>191</v>
      </c>
      <c r="B106" s="151">
        <v>460</v>
      </c>
      <c r="C106" s="151"/>
      <c r="D106" s="151"/>
      <c r="E106" s="146">
        <f>SUM(B106:D106)</f>
        <v>460</v>
      </c>
    </row>
    <row r="107" spans="1:5" ht="13.5" thickBot="1">
      <c r="A107" s="150" t="s">
        <v>192</v>
      </c>
      <c r="B107" s="151"/>
      <c r="C107" s="151"/>
      <c r="D107" s="151"/>
      <c r="E107" s="146"/>
    </row>
    <row r="108" spans="1:5" ht="13.5" thickBot="1">
      <c r="A108" s="154" t="s">
        <v>193</v>
      </c>
      <c r="B108" s="155">
        <f>SUM(B104:B107)</f>
        <v>460</v>
      </c>
      <c r="C108" s="155"/>
      <c r="D108" s="155"/>
      <c r="E108" s="156">
        <f>SUM(E104:E107)</f>
        <v>460</v>
      </c>
    </row>
    <row r="109" spans="1:5" ht="12.75">
      <c r="A109" s="160"/>
      <c r="B109" s="161"/>
      <c r="C109" s="161"/>
      <c r="D109" s="161"/>
      <c r="E109" s="161"/>
    </row>
    <row r="110" ht="13.5" thickBot="1"/>
    <row r="111" spans="1:5" ht="12.75" customHeight="1">
      <c r="A111" s="369" t="s">
        <v>174</v>
      </c>
      <c r="B111" s="378" t="s">
        <v>201</v>
      </c>
      <c r="C111" s="379"/>
      <c r="D111" s="379"/>
      <c r="E111" s="380"/>
    </row>
    <row r="112" spans="1:5" ht="12.75" customHeight="1" thickBot="1">
      <c r="A112" s="369"/>
      <c r="B112" s="371" t="s">
        <v>202</v>
      </c>
      <c r="C112" s="372"/>
      <c r="D112" s="372"/>
      <c r="E112" s="373"/>
    </row>
    <row r="113" spans="1:6" ht="13.5" thickBot="1">
      <c r="A113" s="139"/>
      <c r="B113" s="196"/>
      <c r="C113" s="162"/>
      <c r="D113" s="162"/>
      <c r="E113" s="140" t="s">
        <v>175</v>
      </c>
      <c r="F113" s="140"/>
    </row>
    <row r="114" spans="1:5" ht="13.5" thickBot="1">
      <c r="A114" s="141" t="s">
        <v>176</v>
      </c>
      <c r="B114" s="163" t="s">
        <v>194</v>
      </c>
      <c r="C114" s="163" t="s">
        <v>178</v>
      </c>
      <c r="D114" s="163" t="s">
        <v>179</v>
      </c>
      <c r="E114" s="165" t="s">
        <v>180</v>
      </c>
    </row>
    <row r="115" spans="1:5" ht="12.75">
      <c r="A115" s="144" t="s">
        <v>181</v>
      </c>
      <c r="B115" s="145"/>
      <c r="C115" s="145"/>
      <c r="D115" s="145"/>
      <c r="E115" s="158">
        <f>SUM(B115:D115)</f>
        <v>0</v>
      </c>
    </row>
    <row r="116" spans="1:5" ht="12.75">
      <c r="A116" s="147" t="s">
        <v>182</v>
      </c>
      <c r="B116" s="148"/>
      <c r="C116" s="148"/>
      <c r="D116" s="148"/>
      <c r="E116" s="149"/>
    </row>
    <row r="117" spans="1:5" ht="12.75">
      <c r="A117" s="150" t="s">
        <v>183</v>
      </c>
      <c r="B117" s="151">
        <v>1291</v>
      </c>
      <c r="C117" s="151"/>
      <c r="D117" s="151"/>
      <c r="E117" s="146">
        <f>SUM(B117:D117)</f>
        <v>1291</v>
      </c>
    </row>
    <row r="118" spans="1:5" ht="12.75">
      <c r="A118" s="150" t="s">
        <v>184</v>
      </c>
      <c r="B118" s="151"/>
      <c r="C118" s="151"/>
      <c r="D118" s="151"/>
      <c r="E118" s="146">
        <f>SUM(B118:D118)</f>
        <v>0</v>
      </c>
    </row>
    <row r="119" spans="1:5" ht="12.75">
      <c r="A119" s="150" t="s">
        <v>185</v>
      </c>
      <c r="B119" s="151"/>
      <c r="C119" s="151"/>
      <c r="D119" s="151"/>
      <c r="E119" s="146"/>
    </row>
    <row r="120" spans="1:5" ht="12.75" customHeight="1" thickBot="1">
      <c r="A120" s="150" t="s">
        <v>186</v>
      </c>
      <c r="B120" s="151"/>
      <c r="C120" s="151"/>
      <c r="D120" s="151"/>
      <c r="E120" s="146"/>
    </row>
    <row r="121" spans="1:5" ht="13.5" hidden="1" thickBot="1">
      <c r="A121" s="152"/>
      <c r="B121" s="153"/>
      <c r="C121" s="153"/>
      <c r="D121" s="153"/>
      <c r="E121" s="146"/>
    </row>
    <row r="122" spans="1:5" ht="13.5" thickBot="1">
      <c r="A122" s="154" t="s">
        <v>187</v>
      </c>
      <c r="B122" s="155">
        <f>B115+SUM(B117:B121)</f>
        <v>1291</v>
      </c>
      <c r="C122" s="155"/>
      <c r="D122" s="155"/>
      <c r="E122" s="156">
        <f>E115+SUM(E117:E121)</f>
        <v>1291</v>
      </c>
    </row>
    <row r="123" spans="1:5" ht="6.75" customHeight="1" thickBot="1">
      <c r="A123" s="157"/>
      <c r="B123" s="157"/>
      <c r="C123" s="157"/>
      <c r="D123" s="157"/>
      <c r="E123" s="157"/>
    </row>
    <row r="124" spans="1:5" ht="13.5" thickBot="1">
      <c r="A124" s="141" t="s">
        <v>188</v>
      </c>
      <c r="B124" s="142" t="s">
        <v>177</v>
      </c>
      <c r="C124" s="142" t="s">
        <v>178</v>
      </c>
      <c r="D124" s="142" t="s">
        <v>179</v>
      </c>
      <c r="E124" s="143" t="s">
        <v>180</v>
      </c>
    </row>
    <row r="125" spans="1:5" ht="12.75">
      <c r="A125" s="144" t="s">
        <v>189</v>
      </c>
      <c r="B125" s="145"/>
      <c r="C125" s="145"/>
      <c r="D125" s="145"/>
      <c r="E125" s="158">
        <f>SUM(B125:D125)</f>
        <v>0</v>
      </c>
    </row>
    <row r="126" spans="1:5" ht="12.75">
      <c r="A126" s="159" t="s">
        <v>190</v>
      </c>
      <c r="B126" s="151"/>
      <c r="C126" s="151"/>
      <c r="D126" s="151"/>
      <c r="E126" s="146">
        <f>SUM(B126:D126)</f>
        <v>0</v>
      </c>
    </row>
    <row r="127" spans="1:5" ht="12.75">
      <c r="A127" s="150" t="s">
        <v>191</v>
      </c>
      <c r="B127" s="151"/>
      <c r="C127" s="151"/>
      <c r="D127" s="151"/>
      <c r="E127" s="146">
        <f>SUM(B127:D127)</f>
        <v>0</v>
      </c>
    </row>
    <row r="128" spans="1:5" ht="13.5" thickBot="1">
      <c r="A128" s="150" t="s">
        <v>192</v>
      </c>
      <c r="B128" s="151"/>
      <c r="C128" s="151"/>
      <c r="D128" s="151"/>
      <c r="E128" s="146"/>
    </row>
    <row r="129" spans="1:5" ht="13.5" thickBot="1">
      <c r="A129" s="154" t="s">
        <v>193</v>
      </c>
      <c r="B129" s="155">
        <f>SUM(B125:B128)</f>
        <v>0</v>
      </c>
      <c r="C129" s="155"/>
      <c r="D129" s="155"/>
      <c r="E129" s="156">
        <f>SUM(E125:E128)</f>
        <v>0</v>
      </c>
    </row>
    <row r="130" ht="12.75">
      <c r="A130" s="136" t="s">
        <v>195</v>
      </c>
    </row>
  </sheetData>
  <mergeCells count="26">
    <mergeCell ref="C2:E2"/>
    <mergeCell ref="A4:E4"/>
    <mergeCell ref="B5:E5"/>
    <mergeCell ref="D8:E8"/>
    <mergeCell ref="A5:A7"/>
    <mergeCell ref="B6:E6"/>
    <mergeCell ref="B7:E7"/>
    <mergeCell ref="D49:E49"/>
    <mergeCell ref="B68:E68"/>
    <mergeCell ref="D70:E70"/>
    <mergeCell ref="B90:E90"/>
    <mergeCell ref="A26:A27"/>
    <mergeCell ref="B27:E27"/>
    <mergeCell ref="A47:A48"/>
    <mergeCell ref="B48:E48"/>
    <mergeCell ref="B26:E26"/>
    <mergeCell ref="D28:E28"/>
    <mergeCell ref="B47:E47"/>
    <mergeCell ref="A111:A112"/>
    <mergeCell ref="A68:A69"/>
    <mergeCell ref="B69:E69"/>
    <mergeCell ref="A90:A91"/>
    <mergeCell ref="B91:E91"/>
    <mergeCell ref="D92:E92"/>
    <mergeCell ref="B111:E111"/>
    <mergeCell ref="B112:E112"/>
  </mergeCells>
  <conditionalFormatting sqref="E115:E121 B122:E122 B129:E129 E125:E128 E94:E100 B101:E101 B108:E109 E104:E107 E51:E57 B58:E58 B65:E65 E61:E64 E72:E78 B79:E79 B86:E86 E82:E85 E10:E17 B37:E37 B44:E44 E40:E43 E30:E36 B17:D17 E20:E24 B24:D24">
    <cfRule type="cellIs" priority="1" dxfId="0" operator="equal" stopIfTrue="1">
      <formula>0</formula>
    </cfRule>
  </conditionalFormatting>
  <printOptions headings="1" horizontalCentered="1"/>
  <pageMargins left="0.7874015748031497" right="0.44" top="0.55" bottom="0.78" header="0.5118110236220472" footer="0.5118110236220472"/>
  <pageSetup horizontalDpi="600" verticalDpi="600" orientation="portrait" paperSize="9" scale="85" r:id="rId1"/>
  <headerFooter alignWithMargins="0">
    <oddFooter>&amp;C&amp;P/&amp;N.oldal</oddFooter>
  </headerFooter>
  <rowBreaks count="1" manualBreakCount="1">
    <brk id="6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Vadné Nagy Judit</dc:creator>
  <cp:keywords/>
  <dc:description/>
  <cp:lastModifiedBy>Kovács Endre</cp:lastModifiedBy>
  <cp:lastPrinted>2012-02-13T13:30:14Z</cp:lastPrinted>
  <dcterms:created xsi:type="dcterms:W3CDTF">2012-02-09T13:48:28Z</dcterms:created>
  <dcterms:modified xsi:type="dcterms:W3CDTF">2012-02-13T15:26:23Z</dcterms:modified>
  <cp:category/>
  <cp:version/>
  <cp:contentType/>
  <cp:contentStatus/>
</cp:coreProperties>
</file>