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oncz Imre\Energetika terv pályáztatáshoz\Ajánlatkérők\árazatlan kimenő\Hivatal gépészet\"/>
    </mc:Choice>
  </mc:AlternateContent>
  <bookViews>
    <workbookView xWindow="120" yWindow="1410" windowWidth="28695" windowHeight="13815"/>
  </bookViews>
  <sheets>
    <sheet name="FOOSSZ" sheetId="2" r:id="rId1"/>
    <sheet name="KVS" sheetId="1" r:id="rId2"/>
  </sheets>
  <calcPr calcId="162913"/>
</workbook>
</file>

<file path=xl/calcChain.xml><?xml version="1.0" encoding="utf-8"?>
<calcChain xmlns="http://schemas.openxmlformats.org/spreadsheetml/2006/main">
  <c r="D990" i="1" l="1"/>
  <c r="D982" i="1"/>
  <c r="I983" i="1" s="1"/>
  <c r="H974" i="1"/>
  <c r="D974" i="1"/>
  <c r="I975" i="1" s="1"/>
  <c r="D966" i="1"/>
  <c r="J968" i="1" s="1"/>
  <c r="D958" i="1"/>
  <c r="D951" i="1"/>
  <c r="H944" i="1"/>
  <c r="D944" i="1"/>
  <c r="D937" i="1"/>
  <c r="D930" i="1"/>
  <c r="H923" i="1"/>
  <c r="D923" i="1"/>
  <c r="D913" i="1"/>
  <c r="H913" i="1" s="1"/>
  <c r="D903" i="1"/>
  <c r="D892" i="1"/>
  <c r="I893" i="1" s="1"/>
  <c r="D886" i="1"/>
  <c r="I887" i="1" s="1"/>
  <c r="J879" i="1"/>
  <c r="H877" i="1"/>
  <c r="D877" i="1"/>
  <c r="D867" i="1"/>
  <c r="D857" i="1"/>
  <c r="D844" i="1"/>
  <c r="D831" i="1"/>
  <c r="D819" i="1"/>
  <c r="J821" i="1" s="1"/>
  <c r="D807" i="1"/>
  <c r="D795" i="1"/>
  <c r="D783" i="1"/>
  <c r="H783" i="1" s="1"/>
  <c r="D771" i="1"/>
  <c r="D759" i="1"/>
  <c r="D747" i="1"/>
  <c r="D735" i="1"/>
  <c r="I736" i="1" s="1"/>
  <c r="D723" i="1"/>
  <c r="J725" i="1" s="1"/>
  <c r="D711" i="1"/>
  <c r="I712" i="1" s="1"/>
  <c r="D699" i="1"/>
  <c r="I700" i="1" s="1"/>
  <c r="H687" i="1"/>
  <c r="D687" i="1"/>
  <c r="J689" i="1" s="1"/>
  <c r="D675" i="1"/>
  <c r="D663" i="1"/>
  <c r="D651" i="1"/>
  <c r="D633" i="1"/>
  <c r="D625" i="1"/>
  <c r="J627" i="1" s="1"/>
  <c r="D616" i="1"/>
  <c r="D605" i="1"/>
  <c r="D592" i="1"/>
  <c r="H592" i="1" s="1"/>
  <c r="D579" i="1"/>
  <c r="D570" i="1"/>
  <c r="D562" i="1"/>
  <c r="D551" i="1"/>
  <c r="I552" i="1" s="1"/>
  <c r="D541" i="1"/>
  <c r="J543" i="1" s="1"/>
  <c r="D528" i="1"/>
  <c r="I529" i="1" s="1"/>
  <c r="D516" i="1"/>
  <c r="I517" i="1" s="1"/>
  <c r="H509" i="1"/>
  <c r="D509" i="1"/>
  <c r="J511" i="1" s="1"/>
  <c r="D500" i="1"/>
  <c r="D494" i="1"/>
  <c r="D488" i="1"/>
  <c r="D479" i="1"/>
  <c r="D470" i="1"/>
  <c r="J472" i="1" s="1"/>
  <c r="D461" i="1"/>
  <c r="D452" i="1"/>
  <c r="D442" i="1"/>
  <c r="H442" i="1" s="1"/>
  <c r="D431" i="1"/>
  <c r="D420" i="1"/>
  <c r="D411" i="1"/>
  <c r="D402" i="1"/>
  <c r="I403" i="1" s="1"/>
  <c r="D392" i="1"/>
  <c r="J394" i="1" s="1"/>
  <c r="D380" i="1"/>
  <c r="I381" i="1" s="1"/>
  <c r="D368" i="1"/>
  <c r="I369" i="1" s="1"/>
  <c r="H356" i="1"/>
  <c r="D356" i="1"/>
  <c r="J358" i="1" s="1"/>
  <c r="D344" i="1"/>
  <c r="D332" i="1"/>
  <c r="D317" i="1"/>
  <c r="D309" i="1"/>
  <c r="J311" i="1" s="1"/>
  <c r="D301" i="1"/>
  <c r="D293" i="1"/>
  <c r="D285" i="1"/>
  <c r="H285" i="1" s="1"/>
  <c r="D277" i="1"/>
  <c r="D270" i="1"/>
  <c r="D263" i="1"/>
  <c r="D256" i="1"/>
  <c r="I257" i="1" s="1"/>
  <c r="D249" i="1"/>
  <c r="J251" i="1" s="1"/>
  <c r="D242" i="1"/>
  <c r="I243" i="1" s="1"/>
  <c r="D234" i="1"/>
  <c r="I235" i="1" s="1"/>
  <c r="H226" i="1"/>
  <c r="D226" i="1"/>
  <c r="J228" i="1" s="1"/>
  <c r="D218" i="1"/>
  <c r="D212" i="1"/>
  <c r="D206" i="1"/>
  <c r="D200" i="1"/>
  <c r="D194" i="1"/>
  <c r="J196" i="1" s="1"/>
  <c r="D181" i="1"/>
  <c r="D168" i="1"/>
  <c r="D155" i="1"/>
  <c r="H155" i="1" s="1"/>
  <c r="D142" i="1"/>
  <c r="D129" i="1"/>
  <c r="D116" i="1"/>
  <c r="D105" i="1"/>
  <c r="I106" i="1" s="1"/>
  <c r="D96" i="1"/>
  <c r="J98" i="1" s="1"/>
  <c r="D89" i="1"/>
  <c r="I90" i="1" s="1"/>
  <c r="D79" i="1"/>
  <c r="I80" i="1" s="1"/>
  <c r="H67" i="1"/>
  <c r="D67" i="1"/>
  <c r="I68" i="1" s="1"/>
  <c r="D57" i="1"/>
  <c r="J59" i="1" s="1"/>
  <c r="D46" i="1"/>
  <c r="D32" i="1"/>
  <c r="D26" i="1"/>
  <c r="J28" i="1" s="1"/>
  <c r="D20" i="1"/>
  <c r="D14" i="1"/>
  <c r="D8" i="1"/>
  <c r="I9" i="1" s="1"/>
  <c r="J10" i="1" l="1"/>
  <c r="J157" i="1"/>
  <c r="J287" i="1"/>
  <c r="J444" i="1"/>
  <c r="J594" i="1"/>
  <c r="J785" i="1"/>
  <c r="J915" i="1"/>
  <c r="H8" i="1"/>
  <c r="I21" i="1"/>
  <c r="I33" i="1"/>
  <c r="I169" i="1"/>
  <c r="I182" i="1"/>
  <c r="I201" i="1"/>
  <c r="I294" i="1"/>
  <c r="I302" i="1"/>
  <c r="I318" i="1"/>
  <c r="I453" i="1"/>
  <c r="I462" i="1"/>
  <c r="I480" i="1"/>
  <c r="I606" i="1"/>
  <c r="I617" i="1"/>
  <c r="I634" i="1"/>
  <c r="I796" i="1"/>
  <c r="I808" i="1"/>
  <c r="I832" i="1"/>
  <c r="J833" i="1"/>
  <c r="J939" i="1"/>
  <c r="I945" i="1"/>
  <c r="I15" i="1"/>
  <c r="J69" i="1"/>
  <c r="I952" i="1"/>
  <c r="H32" i="1"/>
  <c r="I47" i="1"/>
  <c r="H105" i="1"/>
  <c r="I117" i="1"/>
  <c r="I130" i="1"/>
  <c r="J144" i="1"/>
  <c r="I156" i="1"/>
  <c r="H200" i="1"/>
  <c r="I207" i="1"/>
  <c r="I213" i="1"/>
  <c r="J220" i="1"/>
  <c r="I227" i="1"/>
  <c r="H256" i="1"/>
  <c r="I264" i="1"/>
  <c r="I271" i="1"/>
  <c r="J279" i="1"/>
  <c r="I286" i="1"/>
  <c r="H317" i="1"/>
  <c r="I333" i="1"/>
  <c r="J346" i="1"/>
  <c r="I357" i="1"/>
  <c r="H402" i="1"/>
  <c r="I412" i="1"/>
  <c r="I421" i="1"/>
  <c r="J433" i="1"/>
  <c r="I443" i="1"/>
  <c r="H479" i="1"/>
  <c r="I489" i="1"/>
  <c r="I495" i="1"/>
  <c r="J502" i="1"/>
  <c r="I510" i="1"/>
  <c r="H551" i="1"/>
  <c r="I563" i="1"/>
  <c r="I571" i="1"/>
  <c r="J581" i="1"/>
  <c r="I593" i="1"/>
  <c r="H633" i="1"/>
  <c r="I652" i="1"/>
  <c r="I664" i="1"/>
  <c r="J677" i="1"/>
  <c r="I688" i="1"/>
  <c r="H735" i="1"/>
  <c r="I748" i="1"/>
  <c r="I760" i="1"/>
  <c r="J773" i="1"/>
  <c r="I784" i="1"/>
  <c r="H831" i="1"/>
  <c r="I845" i="1"/>
  <c r="I858" i="1"/>
  <c r="J869" i="1"/>
  <c r="I878" i="1"/>
  <c r="I924" i="1"/>
  <c r="J953" i="1"/>
  <c r="I991" i="1"/>
  <c r="I931" i="1"/>
  <c r="H951" i="1"/>
  <c r="I959" i="1"/>
  <c r="H982" i="1"/>
  <c r="J905" i="1"/>
  <c r="I914" i="1"/>
  <c r="J946" i="1"/>
  <c r="J976" i="1"/>
  <c r="J34" i="1"/>
  <c r="J107" i="1"/>
  <c r="J202" i="1"/>
  <c r="J258" i="1"/>
  <c r="J319" i="1"/>
  <c r="J404" i="1"/>
  <c r="J481" i="1"/>
  <c r="J553" i="1"/>
  <c r="J635" i="1"/>
  <c r="J737" i="1"/>
  <c r="H14" i="1"/>
  <c r="J16" i="1"/>
  <c r="I27" i="1"/>
  <c r="I58" i="1"/>
  <c r="H79" i="1"/>
  <c r="J81" i="1"/>
  <c r="I97" i="1"/>
  <c r="H116" i="1"/>
  <c r="J118" i="1"/>
  <c r="I143" i="1"/>
  <c r="H168" i="1"/>
  <c r="J170" i="1"/>
  <c r="I195" i="1"/>
  <c r="H206" i="1"/>
  <c r="J208" i="1"/>
  <c r="I219" i="1"/>
  <c r="H234" i="1"/>
  <c r="J236" i="1"/>
  <c r="I250" i="1"/>
  <c r="H263" i="1"/>
  <c r="J265" i="1"/>
  <c r="I278" i="1"/>
  <c r="H293" i="1"/>
  <c r="J295" i="1"/>
  <c r="I310" i="1"/>
  <c r="I345" i="1"/>
  <c r="H368" i="1"/>
  <c r="J370" i="1"/>
  <c r="I393" i="1"/>
  <c r="H411" i="1"/>
  <c r="J413" i="1"/>
  <c r="I432" i="1"/>
  <c r="H452" i="1"/>
  <c r="J454" i="1"/>
  <c r="I471" i="1"/>
  <c r="H488" i="1"/>
  <c r="J490" i="1"/>
  <c r="I501" i="1"/>
  <c r="H516" i="1"/>
  <c r="J518" i="1"/>
  <c r="I542" i="1"/>
  <c r="H562" i="1"/>
  <c r="J564" i="1"/>
  <c r="I580" i="1"/>
  <c r="H605" i="1"/>
  <c r="J607" i="1"/>
  <c r="I626" i="1"/>
  <c r="H651" i="1"/>
  <c r="J653" i="1"/>
  <c r="I676" i="1"/>
  <c r="H699" i="1"/>
  <c r="J701" i="1"/>
  <c r="I724" i="1"/>
  <c r="H747" i="1"/>
  <c r="J749" i="1"/>
  <c r="I772" i="1"/>
  <c r="H795" i="1"/>
  <c r="J797" i="1"/>
  <c r="I820" i="1"/>
  <c r="H844" i="1"/>
  <c r="J846" i="1"/>
  <c r="I868" i="1"/>
  <c r="H886" i="1"/>
  <c r="J888" i="1"/>
  <c r="I904" i="1"/>
  <c r="J925" i="1"/>
  <c r="I938" i="1"/>
  <c r="I967" i="1"/>
  <c r="J984" i="1"/>
  <c r="H20" i="1"/>
  <c r="J22" i="1"/>
  <c r="H46" i="1"/>
  <c r="J48" i="1"/>
  <c r="H89" i="1"/>
  <c r="J91" i="1"/>
  <c r="H129" i="1"/>
  <c r="J131" i="1"/>
  <c r="H181" i="1"/>
  <c r="J183" i="1"/>
  <c r="H212" i="1"/>
  <c r="J214" i="1"/>
  <c r="H242" i="1"/>
  <c r="J244" i="1"/>
  <c r="H270" i="1"/>
  <c r="J272" i="1"/>
  <c r="H301" i="1"/>
  <c r="J303" i="1"/>
  <c r="H332" i="1"/>
  <c r="J334" i="1"/>
  <c r="H380" i="1"/>
  <c r="J382" i="1"/>
  <c r="H420" i="1"/>
  <c r="J422" i="1"/>
  <c r="H461" i="1"/>
  <c r="J463" i="1"/>
  <c r="H494" i="1"/>
  <c r="J496" i="1"/>
  <c r="H528" i="1"/>
  <c r="J530" i="1"/>
  <c r="H570" i="1"/>
  <c r="J572" i="1"/>
  <c r="H616" i="1"/>
  <c r="J618" i="1"/>
  <c r="H663" i="1"/>
  <c r="J665" i="1"/>
  <c r="H711" i="1"/>
  <c r="J713" i="1"/>
  <c r="H759" i="1"/>
  <c r="J761" i="1"/>
  <c r="H807" i="1"/>
  <c r="J809" i="1"/>
  <c r="H857" i="1"/>
  <c r="J859" i="1"/>
  <c r="H892" i="1"/>
  <c r="J894" i="1"/>
  <c r="H930" i="1"/>
  <c r="J932" i="1"/>
  <c r="H958" i="1"/>
  <c r="J960" i="1"/>
  <c r="H990" i="1"/>
  <c r="J992" i="1"/>
  <c r="H26" i="1"/>
  <c r="H57" i="1"/>
  <c r="H96" i="1"/>
  <c r="H142" i="1"/>
  <c r="H194" i="1"/>
  <c r="H218" i="1"/>
  <c r="H249" i="1"/>
  <c r="H277" i="1"/>
  <c r="H309" i="1"/>
  <c r="H344" i="1"/>
  <c r="H392" i="1"/>
  <c r="H431" i="1"/>
  <c r="H470" i="1"/>
  <c r="H500" i="1"/>
  <c r="H541" i="1"/>
  <c r="H579" i="1"/>
  <c r="H625" i="1"/>
  <c r="H675" i="1"/>
  <c r="H723" i="1"/>
  <c r="H771" i="1"/>
  <c r="H819" i="1"/>
  <c r="H867" i="1"/>
  <c r="H903" i="1"/>
  <c r="H937" i="1"/>
  <c r="H966" i="1"/>
  <c r="I322" i="1" l="1"/>
  <c r="I37" i="1"/>
  <c r="J37" i="1"/>
  <c r="D16" i="2" s="1"/>
  <c r="I995" i="1"/>
  <c r="H37" i="1"/>
  <c r="C16" i="2" s="1"/>
  <c r="H322" i="1"/>
  <c r="C17" i="2" s="1"/>
  <c r="J322" i="1"/>
  <c r="H995" i="1"/>
  <c r="C18" i="2" s="1"/>
  <c r="J995" i="1"/>
  <c r="I996" i="1" l="1"/>
  <c r="D18" i="2"/>
  <c r="J996" i="1"/>
  <c r="D17" i="2"/>
  <c r="C22" i="2"/>
  <c r="H996" i="1"/>
  <c r="D22" i="2" l="1"/>
  <c r="C24" i="2" s="1"/>
  <c r="C26" i="2" s="1"/>
  <c r="C29" i="2" s="1"/>
</calcChain>
</file>

<file path=xl/sharedStrings.xml><?xml version="1.0" encoding="utf-8"?>
<sst xmlns="http://schemas.openxmlformats.org/spreadsheetml/2006/main" count="1098" uniqueCount="426">
  <si>
    <t>Fejezet szöveg / Tételsorszám</t>
  </si>
  <si>
    <t>Tételszámok</t>
  </si>
  <si>
    <t>Tételszövegek</t>
  </si>
  <si>
    <t>Mennyiség</t>
  </si>
  <si>
    <t>Mértékegység</t>
  </si>
  <si>
    <t>Egységárak</t>
  </si>
  <si>
    <t>Bontás</t>
  </si>
  <si>
    <t>Szabadon, vagy padlócsatornába szerelt horganyzott,</t>
  </si>
  <si>
    <t>vagy fekete acélcső bontása, tartószerkezetekről</t>
  </si>
  <si>
    <t>2"-ig, vagy DN 50- ig</t>
  </si>
  <si>
    <t>81-000-201-000-00-00000</t>
  </si>
  <si>
    <t>m</t>
  </si>
  <si>
    <t>A.:</t>
  </si>
  <si>
    <t>D.:</t>
  </si>
  <si>
    <t>G.:</t>
  </si>
  <si>
    <t>Víz- és gázmérőhelyek szerelvényeinek leszerelése</t>
  </si>
  <si>
    <t>82-000-101-000-00-00000</t>
  </si>
  <si>
    <t>db</t>
  </si>
  <si>
    <t>Menetes szerelvény leszerelése</t>
  </si>
  <si>
    <t>2 " átmérőig</t>
  </si>
  <si>
    <t>82-000-111-000-00-00000</t>
  </si>
  <si>
    <t>Gázüzemű lakásfűtő berendezés leszerelése</t>
  </si>
  <si>
    <t>82-000-321-000-00-00000</t>
  </si>
  <si>
    <t>Kazán leszerelése</t>
  </si>
  <si>
    <t>3000 literig</t>
  </si>
  <si>
    <t>82-000-511-000-00-00000</t>
  </si>
  <si>
    <t>Gáz szerelés</t>
  </si>
  <si>
    <t>Varratnélküli normál falú fekete acélcsőből készült gázvezeték,</t>
  </si>
  <si>
    <t>hegesztett kötésekkel, szakaszos tömörségi próbával.</t>
  </si>
  <si>
    <t>Anyagminőség: MSZ EN 10255: 2005 St. 37,0</t>
  </si>
  <si>
    <t>(MSZ 120-2: 1982 A 37),</t>
  </si>
  <si>
    <t>szabadon szerelve,</t>
  </si>
  <si>
    <t>gázcsőbilinccsel</t>
  </si>
  <si>
    <t>3/4"</t>
  </si>
  <si>
    <t>81-311-103-003-01-11101</t>
  </si>
  <si>
    <t>1"</t>
  </si>
  <si>
    <t>81-311-104-004-01-11101</t>
  </si>
  <si>
    <t>Szerelvények, idomok, vízgyűjtők és vízzárak szigetelése</t>
  </si>
  <si>
    <t>földárokban, nyomáspróba után, műanyag szigetelőszalaggal,</t>
  </si>
  <si>
    <t>két rétegben, 55%-os átfedéssel,</t>
  </si>
  <si>
    <t>belső réteg DENSO AS 40 típusú,</t>
  </si>
  <si>
    <t>0,80 mm vtg.</t>
  </si>
  <si>
    <t>külső réteg DENSO 090 típusú 0,40 mm vtg.</t>
  </si>
  <si>
    <t>54-686-001-101-05-00211</t>
  </si>
  <si>
    <t>m2</t>
  </si>
  <si>
    <t>Vékonyfalú installációs vörösrézcső</t>
  </si>
  <si>
    <t>préskötéssel gázvezetéknek szerelve,</t>
  </si>
  <si>
    <t>szakaszos nyomáspróbával,</t>
  </si>
  <si>
    <t>csőidomokkal és csőbilincsekkel együtt,</t>
  </si>
  <si>
    <t>SUPERSAN típusú,</t>
  </si>
  <si>
    <t>kemény kivitelben</t>
  </si>
  <si>
    <t>átm. 35x1,5 mm (5 m-es szálban)</t>
  </si>
  <si>
    <t>81-614-005-036-21-31103</t>
  </si>
  <si>
    <t>Egységes gázmérőhely kialakítása,</t>
  </si>
  <si>
    <t>a Fővárosi Gázművek előírása szerint.</t>
  </si>
  <si>
    <t>a szükséges idomdarabokkal, megerősítésekkel, porzsákkal,</t>
  </si>
  <si>
    <t>sárgaréz kb. sarok gázfőcsappal 1" csatlakozáshoz</t>
  </si>
  <si>
    <t>BK-G6T gázmérővel</t>
  </si>
  <si>
    <t>1" DN 25</t>
  </si>
  <si>
    <t>82-112-106-004-31-37121</t>
  </si>
  <si>
    <t>Acél-réz összekötő beszerelése,</t>
  </si>
  <si>
    <t>GÁZGÉP ÖK típusú, hegesztőtoldatos</t>
  </si>
  <si>
    <t>1"/DN28 GÁZGÉP PRESS</t>
  </si>
  <si>
    <t>54-496-054-032-02-10406</t>
  </si>
  <si>
    <t>Golyóscsap, teljes átömlésű,</t>
  </si>
  <si>
    <t>sárgarézből, nikkelezett kivitelben, felszerelve,</t>
  </si>
  <si>
    <t>EFFEBI-Venus típusú, gázra - PN 10, 60°C-ig</t>
  </si>
  <si>
    <t>1022 fogantyúval, egyenes kivitelben, külső-belső menetes</t>
  </si>
  <si>
    <t>82-121-203-003-34-37123</t>
  </si>
  <si>
    <t>Gázvezetéki flexicső,</t>
  </si>
  <si>
    <t>gázüzemű berendezési tárgyak bekötéséhez,</t>
  </si>
  <si>
    <t>rozsdamentes védőbevonattal, sárgaréz</t>
  </si>
  <si>
    <t>krómozott csatlakozó idomokkal, felszerelve,</t>
  </si>
  <si>
    <t>SICURFLEX típusú, átm. 13 mm, belső menetes - belső menetes csatlakozással,</t>
  </si>
  <si>
    <t>3/4" - 3/4"</t>
  </si>
  <si>
    <t>40 cm hosszúsággal</t>
  </si>
  <si>
    <t>82-252-323-006-49-45223</t>
  </si>
  <si>
    <t>Kondenzációs fali gázkazán, csak fűtésre,</t>
  </si>
  <si>
    <t>korrózióálló speciális alumínium öntvényből,</t>
  </si>
  <si>
    <t>elektromos gyújtással, ionizációs lángőrzéssel,</t>
  </si>
  <si>
    <t>előkeveréses gázégővel, UBA égőautomatikával,</t>
  </si>
  <si>
    <t>keringtető szivattyúval, tübbfunkciós kijelzővel,</t>
  </si>
  <si>
    <t>felszerelve és bekötve</t>
  </si>
  <si>
    <t>(de az elektromos bekötés nélkül),</t>
  </si>
  <si>
    <t>VIESSMANN Vitodens 100-W típusú,</t>
  </si>
  <si>
    <t>35,0 kW telj.</t>
  </si>
  <si>
    <t>82-332-613-043-32-34111</t>
  </si>
  <si>
    <t>Ötvözött alumínium kéményelemek,</t>
  </si>
  <si>
    <t>zárt égésterű kazánok égéstermék elvezetésére,</t>
  </si>
  <si>
    <t>tokos, gumigyűrűs kötésekkel, meglévő vagy új</t>
  </si>
  <si>
    <t>építésű téglakéményekbe szerelve,</t>
  </si>
  <si>
    <t>(szerelőkőműves munkák külön tételben történő</t>
  </si>
  <si>
    <t>költségelésével),</t>
  </si>
  <si>
    <t>TRICOX forgalmazású,</t>
  </si>
  <si>
    <t>mérőpont idom, PPs/alu</t>
  </si>
  <si>
    <t>átm. 60/100 mm PAMP50C</t>
  </si>
  <si>
    <t>86-607-021-060-21-11321</t>
  </si>
  <si>
    <t>ellenőrző egyenes idom, PPs/alu</t>
  </si>
  <si>
    <t>átm. 60/100 mm PAEE50C</t>
  </si>
  <si>
    <t>86-607-021-060-21-11311</t>
  </si>
  <si>
    <t>könyökidom, 87°-os, PPs/alu</t>
  </si>
  <si>
    <t>átm. 60/100 mm PAKÖ501C</t>
  </si>
  <si>
    <t>86-607-021-060-21-11316</t>
  </si>
  <si>
    <t>egyenes csőelem, átm. 60/100 mm, PPs/alu</t>
  </si>
  <si>
    <t>1000 mm hosszú PACS507C</t>
  </si>
  <si>
    <t>86-601-021-063-21-11301</t>
  </si>
  <si>
    <t>tetőátvezető idom, fekete, PPs/alu</t>
  </si>
  <si>
    <t>átm. 60/100 mm PATÁ50</t>
  </si>
  <si>
    <t>86-616-021-060-21-11326</t>
  </si>
  <si>
    <t>Pero Gáz T7 előkerti szabályozó és mérőállomás</t>
  </si>
  <si>
    <t>Pero Gáz T7</t>
  </si>
  <si>
    <t>M-82-661-411-056-31-27112</t>
  </si>
  <si>
    <t xml:space="preserve">Gáznyomás szabályozó egyedi védőszekrény </t>
  </si>
  <si>
    <t>Kiszellőző doboz</t>
  </si>
  <si>
    <t>K-00-000620</t>
  </si>
  <si>
    <t>Csatlakozás meglévő gázvezetékre</t>
  </si>
  <si>
    <t>K-00-000621</t>
  </si>
  <si>
    <t>klt</t>
  </si>
  <si>
    <t>Alapmázolás a felület megtisztításával, portalanításával,</t>
  </si>
  <si>
    <t>cső és regisztercső felületén (DN 80-ig), függesztő és tartó szerkezeten, állványzaton,</t>
  </si>
  <si>
    <t>Supralux Koralkyd alapozófestékkel</t>
  </si>
  <si>
    <t>fehér</t>
  </si>
  <si>
    <t>47-424-002-001-05-12150</t>
  </si>
  <si>
    <t>Közbenső mázolás a felület megtisztításával, portalanításával,</t>
  </si>
  <si>
    <t>Supralux Astralin zománcfestékkel</t>
  </si>
  <si>
    <t>sárga</t>
  </si>
  <si>
    <t>47-444-002-009-05-12510</t>
  </si>
  <si>
    <t>Átvonó fedőmázolás a felület megtisztításával, portalanításával,</t>
  </si>
  <si>
    <t>cső és regisztercső felületén (DN 80-ig), függesztőn és tartóvason, sormosdó állványzaton,</t>
  </si>
  <si>
    <t>47-464-002-009-05-12510</t>
  </si>
  <si>
    <t>Áttörés helyreállítással, 0,10 m2/db méretig,</t>
  </si>
  <si>
    <t>felmenő téglafalban</t>
  </si>
  <si>
    <t>38 cm vastagságig</t>
  </si>
  <si>
    <t>33-630-002-025-40-10101</t>
  </si>
  <si>
    <t>vasbeton födémben</t>
  </si>
  <si>
    <t>25 cm vastagságig</t>
  </si>
  <si>
    <t>33-630-017-025-40-10101</t>
  </si>
  <si>
    <t>Gázszerelési munkák próbái,</t>
  </si>
  <si>
    <t>gázvezetéki rendszer szilárdsági nyomáspróbája</t>
  </si>
  <si>
    <t>82-999-311-001-00-00000</t>
  </si>
  <si>
    <t>óra</t>
  </si>
  <si>
    <t>gázvezetéki rendszer hatósági szilárdsági nyomáspróbája</t>
  </si>
  <si>
    <t>82-999-311-002-00-00000</t>
  </si>
  <si>
    <t>gázvezetéki rendszer hatósági tömörségi nyomáspróbája</t>
  </si>
  <si>
    <t>82-999-311-003-00-00000</t>
  </si>
  <si>
    <t>Gázszerelési munkák átadás-átvételi eljárásával</t>
  </si>
  <si>
    <t>kapcsolatos költségek,</t>
  </si>
  <si>
    <t>átadási dokumentáció készítése</t>
  </si>
  <si>
    <t>82-999-321-001-00-00000</t>
  </si>
  <si>
    <t>átadási eljárás lefolytatása</t>
  </si>
  <si>
    <t>82-999-321-002-00-00000</t>
  </si>
  <si>
    <t>kezelési utasítás készítése</t>
  </si>
  <si>
    <t>82-999-321-003-00-00000</t>
  </si>
  <si>
    <t>kezelésre vonatkozó kioktatás</t>
  </si>
  <si>
    <t>82-999-321-004-00-00000</t>
  </si>
  <si>
    <t>Szakvélemények, hatósági engedélyek beszerzésével</t>
  </si>
  <si>
    <t>kéményseprő szakvélemény</t>
  </si>
  <si>
    <t>82-999-331-001-00-00000</t>
  </si>
  <si>
    <t>Fűtés szerelés</t>
  </si>
  <si>
    <t>hideg-melegvíz nyomóvezetéki, központi fűtési célokra,</t>
  </si>
  <si>
    <t>kapilláris forrasztásos kötésekkel, szakaszos nyomáspróbával,</t>
  </si>
  <si>
    <t>félkemény kivitelben</t>
  </si>
  <si>
    <t>átm. 15x1,0 mm (5 m-es szálban)</t>
  </si>
  <si>
    <t>81-611-002-015-21-31102</t>
  </si>
  <si>
    <t>átm. 18x1,0 mm (5 m-es szálban)</t>
  </si>
  <si>
    <t>81-611-002-018-21-31102</t>
  </si>
  <si>
    <t>átm. 22x1,0 mm (5 m-es szálban)</t>
  </si>
  <si>
    <t>81-611-003-022-21-31102</t>
  </si>
  <si>
    <t>átm. 28x1,0 mm (5 m-es szálban)</t>
  </si>
  <si>
    <t>81-611-004-028-21-31103</t>
  </si>
  <si>
    <t>átm. 35x1,0 mm (5 m-es szálban)</t>
  </si>
  <si>
    <t>81-611-005-035-21-31103</t>
  </si>
  <si>
    <t>átm. 42x1,0 mm (5 m-es szálban)</t>
  </si>
  <si>
    <t>81-611-006-042-21-31103</t>
  </si>
  <si>
    <t>Előregyártott osztó vagy gyűjtő,</t>
  </si>
  <si>
    <t>acélcsőből, mélydomború edényfenékkel,</t>
  </si>
  <si>
    <t>előre beépített támaszokra helyezve, felszerelve.</t>
  </si>
  <si>
    <t>Anyagminőség: MSZ EN 10216-1/P235TR2 (MSZ 29: 1986 A 37),</t>
  </si>
  <si>
    <t>108,0 x 3,6 mm-es acélcsőből</t>
  </si>
  <si>
    <t>0,5 m hosszban</t>
  </si>
  <si>
    <t>82-561-101-041-75-78151</t>
  </si>
  <si>
    <t>Előregyártott elágazócsonk,</t>
  </si>
  <si>
    <t>osztóra felhegesztve.</t>
  </si>
  <si>
    <t>Anyagminőség: MSZ EN 10255: 2005. St. 37,0 (MSZ 120-2: 1982 A37),</t>
  </si>
  <si>
    <t>sima véggel</t>
  </si>
  <si>
    <t>1/2"</t>
  </si>
  <si>
    <t>82-561-202-002-75-78171</t>
  </si>
  <si>
    <t>1 1/4"</t>
  </si>
  <si>
    <t>82-561-205-005-75-78171</t>
  </si>
  <si>
    <t>Ipari üveg hőmérő, kis egyenes,</t>
  </si>
  <si>
    <t>környezetvédelmi előírásoknak megfelelő</t>
  </si>
  <si>
    <t>töltőfolyadékkal,</t>
  </si>
  <si>
    <t>felszerelve,</t>
  </si>
  <si>
    <t>LOMBIK gyártmányú,</t>
  </si>
  <si>
    <t>0+100°C mérési határok között</t>
  </si>
  <si>
    <t>103 mm bemerülő hosszal 11112-1050</t>
  </si>
  <si>
    <t>82-552-111-002-83-11122</t>
  </si>
  <si>
    <t>Üzemviteli manométer,</t>
  </si>
  <si>
    <t>fekete festett acél házzal, műszerüveg</t>
  </si>
  <si>
    <t>ablakkal, réz ötvözet mérőművel,</t>
  </si>
  <si>
    <t>átm. 100 x 1/2" alsó csatlakozással</t>
  </si>
  <si>
    <t>0- 4,0 bar mérési tartományban</t>
  </si>
  <si>
    <t>82-552-111-004-83-12112</t>
  </si>
  <si>
    <t>Osztótámasz,</t>
  </si>
  <si>
    <t>laposacélból készített talp párnalemezzel,</t>
  </si>
  <si>
    <t>acélcső tartóoszloppal, rögzítő karral, hegesztett kivitelben,</t>
  </si>
  <si>
    <t>elhelyezve.</t>
  </si>
  <si>
    <t>CSŐSZER F-14 típusú,</t>
  </si>
  <si>
    <t>108,0 x 3,6 mm átm. osztóhoz</t>
  </si>
  <si>
    <t>82-591-131-003-01-12301</t>
  </si>
  <si>
    <t>EFFEBI-Aster típusú, PN 40, 100°C-ig,</t>
  </si>
  <si>
    <t>0822 fogantyúval, egyenes kivitelben, külső-belső menetes</t>
  </si>
  <si>
    <t>82-121-202-002-34-37113</t>
  </si>
  <si>
    <t>0821 fogantyúval, egyenes kivitelben, belső-belső menetes</t>
  </si>
  <si>
    <t>82-121-204-004-34-37114</t>
  </si>
  <si>
    <t>0801 kézikarral, egyenes kivitelben, belső-belső menetes</t>
  </si>
  <si>
    <t>82-121-205-005-34-37112</t>
  </si>
  <si>
    <t>1 1/2"</t>
  </si>
  <si>
    <t>82-121-206-006-34-37112</t>
  </si>
  <si>
    <t>Visszacsapószelep 306 sz., felszerelve</t>
  </si>
  <si>
    <t>1" 306006</t>
  </si>
  <si>
    <t>82-121-204-004-42-34111</t>
  </si>
  <si>
    <t>1 1/4" 306007</t>
  </si>
  <si>
    <t>82-121-205-005-42-34111</t>
  </si>
  <si>
    <t>Légtelenítő szelep sárgarézből,</t>
  </si>
  <si>
    <t>Flexvent típusú,</t>
  </si>
  <si>
    <t>elzárható kivitelben</t>
  </si>
  <si>
    <t>1/2" 27740</t>
  </si>
  <si>
    <t>82-121-102-002-42-35121</t>
  </si>
  <si>
    <t>Biztonsági szelep sárgarézből,</t>
  </si>
  <si>
    <t>felszerelve</t>
  </si>
  <si>
    <t>3/4" 2,50 bar 27020</t>
  </si>
  <si>
    <t>82-121-203-032-42-36143</t>
  </si>
  <si>
    <t>Iszapleválasztó</t>
  </si>
  <si>
    <t>Pall gyűrűs működéssel, leeresztőcsappal,</t>
  </si>
  <si>
    <t>fűtő- és hűtőrendszerekhez, max. 120°C-ig</t>
  </si>
  <si>
    <t>és 10 bar nyomásig,</t>
  </si>
  <si>
    <t>felszerelve és rendszerbe bekötve,</t>
  </si>
  <si>
    <t>FLAMCO Clean típusú, (ár kérésre a 0 Ft anyagköltségű tételeknél)</t>
  </si>
  <si>
    <t>menetes kivitelben</t>
  </si>
  <si>
    <t>1" FL 28041</t>
  </si>
  <si>
    <t>82-121-224-004-78-11301</t>
  </si>
  <si>
    <t>Változó nyomású zárt tágulási tartály</t>
  </si>
  <si>
    <t>fűtési és hűtési rendszerek számára,</t>
  </si>
  <si>
    <t>nem cserélhető membránnal,</t>
  </si>
  <si>
    <t>maximális hőmérséklet a membránon 70°C,</t>
  </si>
  <si>
    <t>1,5 bar légoldali előfeszítéssel,</t>
  </si>
  <si>
    <t>piros színben, gyári tartozékkal,</t>
  </si>
  <si>
    <t>REFLEX "N" típusú, 6 bar/120°C</t>
  </si>
  <si>
    <t>N 50 j. 50 literes RX 7209300</t>
  </si>
  <si>
    <t>82-461-102-050-77-11101</t>
  </si>
  <si>
    <t>Gyorscsatlakozó szelep</t>
  </si>
  <si>
    <t>avatatlan elzárás elleni biztosítással,</t>
  </si>
  <si>
    <t>ürítő csonkkal, 10 bar/120°C,</t>
  </si>
  <si>
    <t>REFLEX "SU" típusú,</t>
  </si>
  <si>
    <t>SU 1" x 1" RX 7613100</t>
  </si>
  <si>
    <t>82-121-204-004-77-11121</t>
  </si>
  <si>
    <t>Kazántöltő és ürítő gömbcsap, sárgarézből,</t>
  </si>
  <si>
    <t>AHA-MOFÉM típusú,</t>
  </si>
  <si>
    <t>82-121-103-003-31-37131</t>
  </si>
  <si>
    <t>Siemens VAI60.15-15</t>
  </si>
  <si>
    <t>Egyutú golyóscsap, DN15, kvs=15m3/h, belső menet</t>
  </si>
  <si>
    <t>GQD321.9A</t>
  </si>
  <si>
    <t>Forgatómotor golyóscsaphoz AC230V, 2-pont, 30/15s, rugó visszatérítés</t>
  </si>
  <si>
    <t>1/2" BB</t>
  </si>
  <si>
    <t>M-82-121-203-003-26-12381</t>
  </si>
  <si>
    <t>Nedvestengelyű, elektronikusan szabályzott,</t>
  </si>
  <si>
    <t>fűtési keringtető szivattyú, menetes kivitelben,</t>
  </si>
  <si>
    <t>hollandis kötéskészlettel szerelve,</t>
  </si>
  <si>
    <t>(de a külön tételben kiírt csavarzat anyagára nélkül),</t>
  </si>
  <si>
    <t>elektromotorral összeépítve, fűtési csővezetékbe</t>
  </si>
  <si>
    <t>beépítve,</t>
  </si>
  <si>
    <t>GRUNDFOS ALPHA típusú, szürkeöntvény házzal,</t>
  </si>
  <si>
    <t>1x230 V tápfeszültségre</t>
  </si>
  <si>
    <t>ALPHA2 25- 40 1"</t>
  </si>
  <si>
    <t>82-712-104-012-01-12113</t>
  </si>
  <si>
    <t>ALPHA2 25- 50 1"</t>
  </si>
  <si>
    <t>82-712-104-014-01-12113</t>
  </si>
  <si>
    <t>Siemens UH50-A45-00</t>
  </si>
  <si>
    <t xml:space="preserve">Qn=3,5m3/h 260mm beépítési hossz, PN16, NA25 G1 1/4" menetes csatlakozás, </t>
  </si>
  <si>
    <t xml:space="preserve">1,5m érzékelő kábel, 38mm M10x1 Pt500 érzékelő, kWh kijelzés, Fűtés </t>
  </si>
  <si>
    <t xml:space="preserve">alkalmazáshoz, </t>
  </si>
  <si>
    <t>(UH50-3.5 - elem és kiegészítők nélkül!)</t>
  </si>
  <si>
    <t>WZU-BA+GUM 6 éves élettartamú akku pack T550 mérőkhöz tartóval 1db</t>
  </si>
  <si>
    <t>Siemens WSM515-0A/LG</t>
  </si>
  <si>
    <t>M-82-114-103-321-04-15131</t>
  </si>
  <si>
    <t xml:space="preserve">Qn=1,5(0.6)m3/h kompozit mérőcső, 110mm beépítési hossz, PN16, NA15 G3/4" </t>
  </si>
  <si>
    <t xml:space="preserve">1,5m érzékelő kábel, 45mm x 5.2mm Pt500 érzékelő, 6 év telep élettartam, kWh </t>
  </si>
  <si>
    <t>kijelzés, Fűtés (T230-A21C-HU06-P 0H-A0-M2A)</t>
  </si>
  <si>
    <t>Kis hidraulikus váltó,</t>
  </si>
  <si>
    <t>felszerelve és bekötve,</t>
  </si>
  <si>
    <t>VIESSMANN gyártmányú,</t>
  </si>
  <si>
    <t>1 1/4"-os, KM, 80/60</t>
  </si>
  <si>
    <t>82-381-113-005-32-76201</t>
  </si>
  <si>
    <t>Siemens Albatros2.1D szabályzás</t>
  </si>
  <si>
    <t xml:space="preserve">Időjárásfüggő fűtésszabályozó készlet. A csomag tartalma: 1db RVS43.345B </t>
  </si>
  <si>
    <t xml:space="preserve">szabályozó, 1db AGP43.345B csatlakozó készlet, 1db QAA74.611/101 beltéri </t>
  </si>
  <si>
    <t xml:space="preserve">kezelő egység, 1db QAC34 külső hőmérséklet érzékelő, 1db QAD36 csőre </t>
  </si>
  <si>
    <t xml:space="preserve">szerelhető érzékelő, 2db QAZ36.522 kábel érzékelő, 1db 5SL6110-7 </t>
  </si>
  <si>
    <t>kismegszakító, 1db magyar nyelvű kezelési leírás</t>
  </si>
  <si>
    <t>OCI365.03/101 LPB-OpenTherm átalakító 2 db</t>
  </si>
  <si>
    <t xml:space="preserve">QAD36/101 Csőre szerelhető hőmérséklet érzékelő, </t>
  </si>
  <si>
    <t>NTC 10kOhm, RVS... szabályozókhoz 1 db</t>
  </si>
  <si>
    <t>WZT-G10 karmantyú M10x1mm hegeszthető 1 db</t>
  </si>
  <si>
    <t xml:space="preserve">Gömbcsap hőmennyiségmérő érzékelő fogadására, </t>
  </si>
  <si>
    <t>Rp ?", M10x1, ?5x45 méretű érzékelőkhöz 1</t>
  </si>
  <si>
    <t>Siemens szabályzás</t>
  </si>
  <si>
    <t>K-00-000622</t>
  </si>
  <si>
    <t>Kompakt acéllemez lapradiátor,</t>
  </si>
  <si>
    <t>a szerelési helyre széthordva,</t>
  </si>
  <si>
    <t>(külön tételben kiírt szerelési tartozékokkal) összeállítva,</t>
  </si>
  <si>
    <t>festés miatti le- és visszaszereléssel,</t>
  </si>
  <si>
    <t>VOGEL and NOOT VONOVA 11K típusú, egysoros, konvektorlemezes kivitelben, 90/70/20°C, RAL 9016 szerinti törtfehér színben,</t>
  </si>
  <si>
    <t>600 mm építési magassággal</t>
  </si>
  <si>
    <t>400 mm hosszúsággal, ht: 478 Watt</t>
  </si>
  <si>
    <t>82-612-111-040-19-11114</t>
  </si>
  <si>
    <t>VOGEL and NOOT VONOVA 21K-S típusú, kétsoros, 1 konvektorlemezes kivitelben, 90/70/20°C, RAL 9016 szerinti törtfehér színben,</t>
  </si>
  <si>
    <t>400 mm hosszúsággal, ht: 689 Watt</t>
  </si>
  <si>
    <t>82-612-111-040-19-11124</t>
  </si>
  <si>
    <t>VOGEL and NOOT VONOVA 22K típusú, kétsoros, 2 konvektorlemezes kivitelben, 90/70/20°C, RAL 9016 szerinti törtfehér színben,</t>
  </si>
  <si>
    <t>400 mm hosszúsággal, ht: 875 Watt</t>
  </si>
  <si>
    <t>82-612-121-040-19-11134</t>
  </si>
  <si>
    <t>520 mm hosszúsággal, ht: 1138 Watt</t>
  </si>
  <si>
    <t>82-612-121-052-19-11134</t>
  </si>
  <si>
    <t>600 mm hosszúsággal, ht: 1313 Watt</t>
  </si>
  <si>
    <t>82-612-121-060-19-11134</t>
  </si>
  <si>
    <t>720 mm hosszúsággal, ht: 1576 Watt</t>
  </si>
  <si>
    <t>82-612-121-072-19-11134</t>
  </si>
  <si>
    <t>800 mm hosszúsággal, ht: 1751 Watt</t>
  </si>
  <si>
    <t>82-612-121-080-19-11134</t>
  </si>
  <si>
    <t>920 mm hosszúsággal, ht: 2013 Watt</t>
  </si>
  <si>
    <t>82-612-121-092-19-11134</t>
  </si>
  <si>
    <t>1000 mm hosszúsággal, ht: 2188 Watt</t>
  </si>
  <si>
    <t>82-612-121-100-19-11134</t>
  </si>
  <si>
    <t>1120 mm hosszúsággal, ht: 2451 Watt</t>
  </si>
  <si>
    <t>82-612-121-112-19-11134</t>
  </si>
  <si>
    <t>1200 mm hosszúsággal, ht: 2626 Watt</t>
  </si>
  <si>
    <t>82-612-121-120-19-11134</t>
  </si>
  <si>
    <t>900 mm építési magassággal</t>
  </si>
  <si>
    <t>600 mm hosszúsággal, ht: 1759 Watt</t>
  </si>
  <si>
    <t>82-612-121-060-19-11135</t>
  </si>
  <si>
    <t>920 mm hosszúsággal, ht: 2697 Watt</t>
  </si>
  <si>
    <t>82-612-121-092-19-11135</t>
  </si>
  <si>
    <t>1000 mm hosszúsággal, ht: 2931 Watt</t>
  </si>
  <si>
    <t>82-612-121-100-19-11135</t>
  </si>
  <si>
    <t>1120 mm hosszúsággal, ht: 3283 Watt</t>
  </si>
  <si>
    <t>82-612-121-112-19-11135</t>
  </si>
  <si>
    <t>Konzol készlet,</t>
  </si>
  <si>
    <t>mely a fűtőtestet az alsó és felső füleinél fogva a faltól</t>
  </si>
  <si>
    <t>24 mm távolságra rögzíti, zajvédő betéttel, kiemelés és</t>
  </si>
  <si>
    <t>elcsúszás elleni biztosítással, a szükséges műanyag</t>
  </si>
  <si>
    <t>dübellel, csavarokkal, alátétekkel, felszerelve,</t>
  </si>
  <si>
    <t>(a felszerelési időt a radiátorok szerelési ideje tartalmazza),</t>
  </si>
  <si>
    <t>VOGEL and VONOMAT típusú,</t>
  </si>
  <si>
    <t>2 db-os szett, 1600 mm radiátor hosszúságig</t>
  </si>
  <si>
    <t>600 mm építési magasság esetén</t>
  </si>
  <si>
    <t>82-612-000-600-19-91101</t>
  </si>
  <si>
    <t>900 mm építési magasság esetén</t>
  </si>
  <si>
    <t>82-612-000-900-19-91101</t>
  </si>
  <si>
    <t>Fűtőtestszelep Ms 58 sárgarézből, nikkelezett kivitelben,</t>
  </si>
  <si>
    <t xml:space="preserve">DANFOSS RA- N típusú, kézi előbeállítási lehetőség 14 fokozatban, kvs </t>
  </si>
  <si>
    <t>tartomány: 0,04-1,40 m3/h,</t>
  </si>
  <si>
    <t>egyenes kivitelben</t>
  </si>
  <si>
    <t>1/2" 013G0014</t>
  </si>
  <si>
    <t>82-651-102-002-21-51211</t>
  </si>
  <si>
    <t>Termosztatikus érzékelőfej,</t>
  </si>
  <si>
    <t>felszerelése fűtőtestszelepre és előzetes beállítása,</t>
  </si>
  <si>
    <t xml:space="preserve">DANFOSS RAE típusú, speciális folyadéktöltetű, korlátozható vagy rögzíthető </t>
  </si>
  <si>
    <t>beállítású, fagyvédelemmel, beépített lopás elleni védelemmel,</t>
  </si>
  <si>
    <t>beépített érzékelővel, KLAPP csatlakozás</t>
  </si>
  <si>
    <t>RAE-5054 8-28° 013G5054</t>
  </si>
  <si>
    <t>82-652-211-011-21-51021</t>
  </si>
  <si>
    <t>Fűtőtestcsavarzat sárgarézből, nikkelezett kivitelben,</t>
  </si>
  <si>
    <t>visszatérővezetékbe felszerelve,</t>
  </si>
  <si>
    <t>DANFOSS RLV típusú, beszabályozási, elzárási, töltési-ürítési funkcióval,</t>
  </si>
  <si>
    <t>1/2" 003L0144</t>
  </si>
  <si>
    <t>82-656-102-002-21-51611</t>
  </si>
  <si>
    <t>Rákötés meglévő fűtési hálózatra</t>
  </si>
  <si>
    <t>K-00-000623</t>
  </si>
  <si>
    <t>Épületgépészeti és ipari csővezeték szigetelése szintetikus gumi,</t>
  </si>
  <si>
    <t>szintetikus kaucsuk, polietilén vagy poliuretán anyagú csőhéjjal,</t>
  </si>
  <si>
    <t>teljes felületen ragasztva,</t>
  </si>
  <si>
    <t xml:space="preserve">KAIFLEX ST típusú, csőhéj, anyaga: szintetikus kaucsuk, szaniter, légtechnikai, </t>
  </si>
  <si>
    <t>klima és hűtési csővezetékre,</t>
  </si>
  <si>
    <t>13 mm vastag</t>
  </si>
  <si>
    <t>22 mm átm. csővezetékre</t>
  </si>
  <si>
    <t>48-830-021-022-71-87030</t>
  </si>
  <si>
    <t>KAIFLEX ST típusú, csőhéj, anyaga: szintetikus kaucsuk, szaniter, légtechnikai, klima és hűtési csővezetékre,</t>
  </si>
  <si>
    <t>35 mm átm. csővezetékre</t>
  </si>
  <si>
    <t>48-830-021-035-71-87030</t>
  </si>
  <si>
    <t>42 mm átm. csővezetékre</t>
  </si>
  <si>
    <t>48-830-022-042-71-87030</t>
  </si>
  <si>
    <t>Fűtésszerelési munkák próbái,</t>
  </si>
  <si>
    <t>fűtési vezetékrendszer nyomáspróbája</t>
  </si>
  <si>
    <t>82-999-211-001-00-00000</t>
  </si>
  <si>
    <t>hatósági nyomáspróba</t>
  </si>
  <si>
    <t>82-999-211-002-00-00000</t>
  </si>
  <si>
    <t>próbafűtés, radiátorok beszabályozása</t>
  </si>
  <si>
    <t>23,261- 45,440 W telj. -ig</t>
  </si>
  <si>
    <t>82-999-222-002-00-00000</t>
  </si>
  <si>
    <t>kazánok, illetve hőközpont beüzemelése</t>
  </si>
  <si>
    <t>82-999-232-002-00-00000</t>
  </si>
  <si>
    <t>Fűtésszerelési munkák átadás-átvételi eljárásával</t>
  </si>
  <si>
    <t>átadási dokumentáció készítés</t>
  </si>
  <si>
    <t>82-999-241-001-00-00000</t>
  </si>
  <si>
    <t>82-999-241-002-00-00000</t>
  </si>
  <si>
    <t>82-999-241-003-00-00000</t>
  </si>
  <si>
    <t>82-999-241-004-00-00000</t>
  </si>
  <si>
    <t>Megrendelő:</t>
  </si>
  <si>
    <t xml:space="preserve">neve: </t>
  </si>
  <si>
    <t xml:space="preserve">címe: </t>
  </si>
  <si>
    <t xml:space="preserve"> </t>
  </si>
  <si>
    <t>Munka megnevezése:</t>
  </si>
  <si>
    <t>KÖLTSÉGVETÉSI  ÖSSZESÍTŐ</t>
  </si>
  <si>
    <t>Fejezet címe</t>
  </si>
  <si>
    <t>Anyag</t>
  </si>
  <si>
    <t>Díj</t>
  </si>
  <si>
    <t>Összesítések</t>
  </si>
  <si>
    <t>Alapösszeg összesen:</t>
  </si>
  <si>
    <t>Nettó összesen:</t>
  </si>
  <si>
    <t>ÁFA:</t>
  </si>
  <si>
    <t>Bruttó összesen:</t>
  </si>
  <si>
    <t>FÜZESGYARMAT SZABADSÁG TÉR 1. HRSZ.: 1/2</t>
  </si>
  <si>
    <t>VÁROSHÁZA ÉPÜLETÉNEK ENERGETIKAI KORSZERŰSÍTÉSE</t>
  </si>
  <si>
    <t>ÉPÜLETGÉPÉSZETI SZERELÉSE</t>
  </si>
  <si>
    <t>FÜZESGYARMATI VÁROSGAZDÁLKODÁSI ÉS ÖNKORMÁNYZATI VAGYONKEZELŐ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</si>
</sst>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rgb="FF008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8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8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2" xfId="0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 applyProtection="1"/>
    <xf numFmtId="3" fontId="3" fillId="0" borderId="0" xfId="0" applyNumberFormat="1" applyFont="1" applyProtection="1"/>
    <xf numFmtId="3" fontId="4" fillId="0" borderId="0" xfId="0" applyNumberFormat="1" applyFont="1"/>
    <xf numFmtId="4" fontId="5" fillId="0" borderId="1" xfId="0" applyNumberFormat="1" applyFont="1" applyBorder="1"/>
    <xf numFmtId="3" fontId="5" fillId="0" borderId="1" xfId="0" applyNumberFormat="1" applyFont="1" applyBorder="1"/>
    <xf numFmtId="3" fontId="5" fillId="0" borderId="2" xfId="0" applyNumberFormat="1" applyFont="1" applyBorder="1"/>
    <xf numFmtId="4" fontId="5" fillId="0" borderId="2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3" xfId="0" applyFont="1" applyBorder="1"/>
    <xf numFmtId="0" fontId="6" fillId="0" borderId="3" xfId="0" applyFont="1" applyBorder="1"/>
    <xf numFmtId="0" fontId="8" fillId="0" borderId="0" xfId="0" applyFont="1" applyBorder="1"/>
    <xf numFmtId="0" fontId="6" fillId="0" borderId="0" xfId="0" applyFont="1" applyAlignment="1">
      <alignment horizontal="center"/>
    </xf>
    <xf numFmtId="164" fontId="8" fillId="0" borderId="0" xfId="0" applyNumberFormat="1" applyFont="1"/>
    <xf numFmtId="10" fontId="8" fillId="0" borderId="0" xfId="0" applyNumberFormat="1" applyFont="1"/>
    <xf numFmtId="164" fontId="8" fillId="0" borderId="3" xfId="0" applyNumberFormat="1" applyFont="1" applyBorder="1"/>
    <xf numFmtId="10" fontId="7" fillId="0" borderId="0" xfId="0" applyNumberFormat="1" applyFont="1"/>
    <xf numFmtId="0" fontId="10" fillId="0" borderId="0" xfId="0" applyNumberFormat="1" applyFont="1"/>
    <xf numFmtId="164" fontId="9" fillId="0" borderId="0" xfId="0" applyNumberFormat="1" applyFont="1"/>
    <xf numFmtId="9" fontId="9" fillId="0" borderId="3" xfId="0" applyNumberFormat="1" applyFont="1" applyBorder="1"/>
    <xf numFmtId="0" fontId="9" fillId="0" borderId="0" xfId="0" applyNumberFormat="1" applyFont="1" applyAlignment="1">
      <alignment horizontal="left" wrapText="1"/>
    </xf>
    <xf numFmtId="0" fontId="9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9" fillId="0" borderId="3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I15" sqref="I15"/>
    </sheetView>
  </sheetViews>
  <sheetFormatPr defaultRowHeight="15" x14ac:dyDescent="0.25"/>
  <cols>
    <col min="1" max="1" width="39.5703125" customWidth="1"/>
    <col min="2" max="2" width="11.85546875" customWidth="1"/>
    <col min="3" max="3" width="22.7109375" customWidth="1"/>
    <col min="4" max="4" width="21.85546875" customWidth="1"/>
  </cols>
  <sheetData>
    <row r="1" spans="1:4" ht="15.75" x14ac:dyDescent="0.25">
      <c r="A1" s="15" t="s">
        <v>408</v>
      </c>
      <c r="B1" s="16"/>
      <c r="C1" s="17"/>
      <c r="D1" s="17"/>
    </row>
    <row r="2" spans="1:4" ht="31.5" customHeight="1" x14ac:dyDescent="0.25">
      <c r="A2" s="18" t="s">
        <v>409</v>
      </c>
      <c r="B2" s="30" t="s">
        <v>425</v>
      </c>
      <c r="C2" s="30"/>
      <c r="D2" s="30"/>
    </row>
    <row r="3" spans="1:4" ht="15.75" x14ac:dyDescent="0.25">
      <c r="A3" s="18" t="s">
        <v>410</v>
      </c>
      <c r="B3" s="31" t="s">
        <v>422</v>
      </c>
      <c r="C3" s="32"/>
      <c r="D3" s="32"/>
    </row>
    <row r="4" spans="1:4" ht="16.5" thickBot="1" x14ac:dyDescent="0.3">
      <c r="A4" s="19" t="s">
        <v>411</v>
      </c>
      <c r="B4" s="33"/>
      <c r="C4" s="33"/>
      <c r="D4" s="33"/>
    </row>
    <row r="5" spans="1:4" ht="15.75" x14ac:dyDescent="0.25">
      <c r="A5" s="15" t="s">
        <v>412</v>
      </c>
      <c r="B5" s="16"/>
      <c r="C5" s="15"/>
      <c r="D5" s="15"/>
    </row>
    <row r="6" spans="1:4" ht="31.5" customHeight="1" x14ac:dyDescent="0.25">
      <c r="A6" s="18"/>
      <c r="B6" s="30" t="s">
        <v>423</v>
      </c>
      <c r="C6" s="34"/>
      <c r="D6" s="34"/>
    </row>
    <row r="7" spans="1:4" ht="15.75" x14ac:dyDescent="0.25">
      <c r="A7" s="18"/>
      <c r="B7" s="31" t="s">
        <v>422</v>
      </c>
      <c r="C7" s="32"/>
      <c r="D7" s="32"/>
    </row>
    <row r="8" spans="1:4" ht="15.75" x14ac:dyDescent="0.25">
      <c r="A8" s="15"/>
      <c r="B8" s="31" t="s">
        <v>424</v>
      </c>
      <c r="C8" s="32"/>
      <c r="D8" s="32"/>
    </row>
    <row r="9" spans="1:4" ht="16.5" thickBot="1" x14ac:dyDescent="0.3">
      <c r="A9" s="20"/>
      <c r="B9" s="35"/>
      <c r="C9" s="33"/>
      <c r="D9" s="33"/>
    </row>
    <row r="10" spans="1:4" ht="15.75" x14ac:dyDescent="0.25">
      <c r="A10" s="21"/>
      <c r="B10" s="21"/>
      <c r="C10" s="21"/>
      <c r="D10" s="21"/>
    </row>
    <row r="11" spans="1:4" ht="15.75" x14ac:dyDescent="0.25">
      <c r="A11" s="36" t="s">
        <v>413</v>
      </c>
      <c r="B11" s="36"/>
      <c r="C11" s="36"/>
      <c r="D11" s="36"/>
    </row>
    <row r="12" spans="1:4" ht="16.5" thickBot="1" x14ac:dyDescent="0.3">
      <c r="A12" s="19"/>
      <c r="B12" s="38"/>
      <c r="C12" s="38"/>
      <c r="D12" s="38"/>
    </row>
    <row r="13" spans="1:4" ht="15.75" x14ac:dyDescent="0.25">
      <c r="A13" s="17"/>
      <c r="B13" s="17"/>
      <c r="C13" s="17"/>
      <c r="D13" s="17"/>
    </row>
    <row r="14" spans="1:4" ht="15.75" x14ac:dyDescent="0.25">
      <c r="A14" s="22" t="s">
        <v>414</v>
      </c>
      <c r="B14" s="17"/>
      <c r="C14" s="22" t="s">
        <v>415</v>
      </c>
      <c r="D14" s="22" t="s">
        <v>416</v>
      </c>
    </row>
    <row r="15" spans="1:4" ht="15.75" x14ac:dyDescent="0.25">
      <c r="A15" s="17"/>
      <c r="B15" s="17"/>
      <c r="C15" s="17"/>
      <c r="D15" s="17"/>
    </row>
    <row r="16" spans="1:4" ht="15.75" x14ac:dyDescent="0.25">
      <c r="A16" s="27" t="s">
        <v>6</v>
      </c>
      <c r="B16" s="16"/>
      <c r="C16" s="28">
        <f>SUM(KVS!H37)</f>
        <v>0</v>
      </c>
      <c r="D16" s="28">
        <f>SUM(KVS!I37,KVS!J37)</f>
        <v>0</v>
      </c>
    </row>
    <row r="17" spans="1:4" ht="15.75" x14ac:dyDescent="0.25">
      <c r="A17" s="27" t="s">
        <v>26</v>
      </c>
      <c r="B17" s="16"/>
      <c r="C17" s="28">
        <f>SUM(KVS!H322)</f>
        <v>0</v>
      </c>
      <c r="D17" s="28">
        <f>SUM(KVS!I322,KVS!J322)</f>
        <v>0</v>
      </c>
    </row>
    <row r="18" spans="1:4" ht="15.75" x14ac:dyDescent="0.25">
      <c r="A18" s="27" t="s">
        <v>158</v>
      </c>
      <c r="B18" s="16"/>
      <c r="C18" s="28">
        <f>SUM(KVS!H995)</f>
        <v>0</v>
      </c>
      <c r="D18" s="28">
        <f>SUM(KVS!I995,KVS!J995)</f>
        <v>0</v>
      </c>
    </row>
    <row r="19" spans="1:4" ht="15.75" x14ac:dyDescent="0.25">
      <c r="A19" s="17"/>
      <c r="B19" s="17"/>
      <c r="C19" s="23"/>
      <c r="D19" s="23"/>
    </row>
    <row r="20" spans="1:4" ht="15.75" x14ac:dyDescent="0.25">
      <c r="A20" s="39" t="s">
        <v>417</v>
      </c>
      <c r="B20" s="39"/>
      <c r="C20" s="39"/>
      <c r="D20" s="39"/>
    </row>
    <row r="21" spans="1:4" ht="15.75" x14ac:dyDescent="0.25">
      <c r="A21" s="17"/>
      <c r="B21" s="17"/>
      <c r="C21" s="17"/>
      <c r="D21" s="17"/>
    </row>
    <row r="22" spans="1:4" ht="16.5" thickBot="1" x14ac:dyDescent="0.3">
      <c r="A22" s="15" t="s">
        <v>418</v>
      </c>
      <c r="B22" s="24"/>
      <c r="C22" s="25">
        <f>SUM(C16:C19)</f>
        <v>0</v>
      </c>
      <c r="D22" s="25">
        <f>SUM(D16:D19)</f>
        <v>0</v>
      </c>
    </row>
    <row r="23" spans="1:4" ht="15.75" x14ac:dyDescent="0.25">
      <c r="A23" s="17"/>
      <c r="B23" s="26"/>
      <c r="C23" s="23"/>
      <c r="D23" s="23"/>
    </row>
    <row r="24" spans="1:4" ht="16.5" thickBot="1" x14ac:dyDescent="0.3">
      <c r="A24" s="15" t="s">
        <v>419</v>
      </c>
      <c r="B24" s="17"/>
      <c r="C24" s="40">
        <f>C22+D22</f>
        <v>0</v>
      </c>
      <c r="D24" s="40"/>
    </row>
    <row r="25" spans="1:4" ht="15.75" x14ac:dyDescent="0.25">
      <c r="A25" s="17"/>
      <c r="B25" s="17"/>
      <c r="C25" s="17"/>
      <c r="D25" s="17"/>
    </row>
    <row r="26" spans="1:4" ht="16.5" thickBot="1" x14ac:dyDescent="0.3">
      <c r="A26" s="17" t="s">
        <v>420</v>
      </c>
      <c r="B26" s="29">
        <v>0.27</v>
      </c>
      <c r="C26" s="41">
        <f>IF( B26&gt;1,C24*B26/100,C24*B26)</f>
        <v>0</v>
      </c>
      <c r="D26" s="41"/>
    </row>
    <row r="27" spans="1:4" ht="15.75" x14ac:dyDescent="0.25">
      <c r="A27" s="17"/>
      <c r="B27" s="17"/>
      <c r="C27" s="17"/>
      <c r="D27" s="17"/>
    </row>
    <row r="28" spans="1:4" ht="15.75" x14ac:dyDescent="0.25">
      <c r="A28" s="17"/>
      <c r="B28" s="17"/>
      <c r="C28" s="17"/>
      <c r="D28" s="17"/>
    </row>
    <row r="29" spans="1:4" ht="16.5" thickBot="1" x14ac:dyDescent="0.3">
      <c r="A29" s="15" t="s">
        <v>421</v>
      </c>
      <c r="B29" s="17"/>
      <c r="C29" s="42">
        <f>C26+C24</f>
        <v>0</v>
      </c>
      <c r="D29" s="42"/>
    </row>
    <row r="30" spans="1:4" ht="16.5" thickTop="1" x14ac:dyDescent="0.25">
      <c r="A30" s="17"/>
      <c r="B30" s="17"/>
      <c r="C30" s="17"/>
      <c r="D30" s="17"/>
    </row>
    <row r="31" spans="1:4" ht="15.75" x14ac:dyDescent="0.25">
      <c r="A31" s="43"/>
      <c r="B31" s="44"/>
      <c r="C31" s="44"/>
      <c r="D31" s="44"/>
    </row>
    <row r="32" spans="1:4" ht="15.75" x14ac:dyDescent="0.25">
      <c r="A32" s="17"/>
      <c r="B32" s="17"/>
      <c r="C32" s="17"/>
      <c r="D32" s="17"/>
    </row>
    <row r="33" spans="1:4" ht="15.75" x14ac:dyDescent="0.25">
      <c r="A33" s="31"/>
      <c r="B33" s="37"/>
      <c r="C33" s="37"/>
      <c r="D33" s="37"/>
    </row>
    <row r="34" spans="1:4" ht="15.75" x14ac:dyDescent="0.25">
      <c r="A34" s="17"/>
      <c r="B34" s="17"/>
      <c r="C34" s="17"/>
      <c r="D34" s="17"/>
    </row>
    <row r="35" spans="1:4" ht="15.75" x14ac:dyDescent="0.25">
      <c r="A35" s="17"/>
      <c r="B35" s="17"/>
      <c r="C35" s="17"/>
      <c r="D35" s="17"/>
    </row>
    <row r="36" spans="1:4" ht="15.75" x14ac:dyDescent="0.25">
      <c r="A36" s="17"/>
      <c r="B36" s="17"/>
      <c r="C36" s="17"/>
      <c r="D36" s="17"/>
    </row>
  </sheetData>
  <mergeCells count="15">
    <mergeCell ref="B8:D8"/>
    <mergeCell ref="B9:D9"/>
    <mergeCell ref="A11:D11"/>
    <mergeCell ref="A33:D33"/>
    <mergeCell ref="B12:D12"/>
    <mergeCell ref="A20:D20"/>
    <mergeCell ref="C24:D24"/>
    <mergeCell ref="C26:D26"/>
    <mergeCell ref="C29:D29"/>
    <mergeCell ref="A31:D31"/>
    <mergeCell ref="B2:D2"/>
    <mergeCell ref="B3:D3"/>
    <mergeCell ref="B4:D4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96"/>
  <sheetViews>
    <sheetView topLeftCell="A7" workbookViewId="0">
      <selection activeCell="G33" sqref="G33"/>
    </sheetView>
  </sheetViews>
  <sheetFormatPr defaultRowHeight="15" x14ac:dyDescent="0.25"/>
  <cols>
    <col min="8" max="9" width="10.140625" bestFit="1" customWidth="1"/>
  </cols>
  <sheetData>
    <row r="2" spans="1:10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/>
      <c r="G2" s="1" t="s">
        <v>5</v>
      </c>
      <c r="H2" s="1"/>
      <c r="I2" s="1"/>
      <c r="J2" s="1"/>
    </row>
    <row r="3" spans="1:10" ht="16.5" thickTop="1" x14ac:dyDescent="0.25">
      <c r="A3" s="3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4" t="s">
        <v>6</v>
      </c>
    </row>
    <row r="6" spans="1:10" x14ac:dyDescent="0.25">
      <c r="C6" s="5" t="s">
        <v>7</v>
      </c>
    </row>
    <row r="7" spans="1:10" x14ac:dyDescent="0.25">
      <c r="C7" s="5" t="s">
        <v>8</v>
      </c>
    </row>
    <row r="8" spans="1:10" x14ac:dyDescent="0.25">
      <c r="A8" s="5">
        <v>1</v>
      </c>
      <c r="B8" s="6" t="s">
        <v>10</v>
      </c>
      <c r="C8" s="5" t="s">
        <v>9</v>
      </c>
      <c r="D8" s="7">
        <f>ROUND( 1,2 )</f>
        <v>1</v>
      </c>
      <c r="E8" s="5" t="s">
        <v>11</v>
      </c>
      <c r="F8" s="6" t="s">
        <v>12</v>
      </c>
      <c r="G8" s="8"/>
      <c r="H8" s="7">
        <f>ROUND( D$8*G8,2 )</f>
        <v>0</v>
      </c>
    </row>
    <row r="9" spans="1:10" x14ac:dyDescent="0.25">
      <c r="F9" s="6" t="s">
        <v>13</v>
      </c>
      <c r="G9" s="9"/>
      <c r="I9" s="10">
        <f>ROUND( D$8*G9,0 )</f>
        <v>0</v>
      </c>
    </row>
    <row r="10" spans="1:10" x14ac:dyDescent="0.25">
      <c r="F10" s="6" t="s">
        <v>14</v>
      </c>
      <c r="G10" s="8"/>
      <c r="J10" s="7">
        <f>ROUND( D$8*G10,2 )</f>
        <v>0</v>
      </c>
    </row>
    <row r="13" spans="1:10" x14ac:dyDescent="0.25">
      <c r="C13" s="5" t="s">
        <v>15</v>
      </c>
    </row>
    <row r="14" spans="1:10" x14ac:dyDescent="0.25">
      <c r="A14" s="5">
        <v>2</v>
      </c>
      <c r="B14" s="6" t="s">
        <v>16</v>
      </c>
      <c r="C14" s="5"/>
      <c r="D14" s="7">
        <f>ROUND( 1,2 )</f>
        <v>1</v>
      </c>
      <c r="E14" s="5" t="s">
        <v>17</v>
      </c>
      <c r="F14" s="6" t="s">
        <v>12</v>
      </c>
      <c r="G14" s="8"/>
      <c r="H14" s="7">
        <f>ROUND( D$14*G14,2 )</f>
        <v>0</v>
      </c>
    </row>
    <row r="15" spans="1:10" x14ac:dyDescent="0.25">
      <c r="F15" s="6" t="s">
        <v>13</v>
      </c>
      <c r="G15" s="9"/>
      <c r="I15" s="10">
        <f>ROUND( D$14*G15,0 )</f>
        <v>0</v>
      </c>
    </row>
    <row r="16" spans="1:10" x14ac:dyDescent="0.25">
      <c r="F16" s="6" t="s">
        <v>14</v>
      </c>
      <c r="G16" s="8"/>
      <c r="J16" s="7">
        <f>ROUND( D$14*G16,2 )</f>
        <v>0</v>
      </c>
    </row>
    <row r="19" spans="1:10" x14ac:dyDescent="0.25">
      <c r="C19" s="5" t="s">
        <v>18</v>
      </c>
    </row>
    <row r="20" spans="1:10" x14ac:dyDescent="0.25">
      <c r="A20" s="5">
        <v>3</v>
      </c>
      <c r="B20" s="6" t="s">
        <v>20</v>
      </c>
      <c r="C20" s="5" t="s">
        <v>19</v>
      </c>
      <c r="D20" s="7">
        <f>ROUND( 25,2 )</f>
        <v>25</v>
      </c>
      <c r="E20" s="5" t="s">
        <v>17</v>
      </c>
      <c r="F20" s="6" t="s">
        <v>12</v>
      </c>
      <c r="G20" s="8"/>
      <c r="H20" s="7">
        <f>ROUND( D$20*G20,2 )</f>
        <v>0</v>
      </c>
    </row>
    <row r="21" spans="1:10" x14ac:dyDescent="0.25">
      <c r="F21" s="6" t="s">
        <v>13</v>
      </c>
      <c r="G21" s="9"/>
      <c r="I21" s="10">
        <f>ROUND( D$20*G21,0 )</f>
        <v>0</v>
      </c>
    </row>
    <row r="22" spans="1:10" x14ac:dyDescent="0.25">
      <c r="F22" s="6" t="s">
        <v>14</v>
      </c>
      <c r="G22" s="8"/>
      <c r="J22" s="7">
        <f>ROUND( D$20*G22,2 )</f>
        <v>0</v>
      </c>
    </row>
    <row r="25" spans="1:10" x14ac:dyDescent="0.25">
      <c r="C25" s="5" t="s">
        <v>21</v>
      </c>
    </row>
    <row r="26" spans="1:10" x14ac:dyDescent="0.25">
      <c r="A26" s="5">
        <v>4</v>
      </c>
      <c r="B26" s="6" t="s">
        <v>22</v>
      </c>
      <c r="C26" s="5"/>
      <c r="D26" s="7">
        <f>ROUND( 23,2 )</f>
        <v>23</v>
      </c>
      <c r="E26" s="5" t="s">
        <v>17</v>
      </c>
      <c r="F26" s="6" t="s">
        <v>12</v>
      </c>
      <c r="G26" s="8"/>
      <c r="H26" s="7">
        <f>ROUND( D$26*G26,2 )</f>
        <v>0</v>
      </c>
    </row>
    <row r="27" spans="1:10" x14ac:dyDescent="0.25">
      <c r="F27" s="6" t="s">
        <v>13</v>
      </c>
      <c r="G27" s="9"/>
      <c r="I27" s="10">
        <f>ROUND( D$26*G27,0 )</f>
        <v>0</v>
      </c>
    </row>
    <row r="28" spans="1:10" x14ac:dyDescent="0.25">
      <c r="F28" s="6" t="s">
        <v>14</v>
      </c>
      <c r="G28" s="8"/>
      <c r="J28" s="7">
        <f>ROUND( D$26*G28,2 )</f>
        <v>0</v>
      </c>
    </row>
    <row r="31" spans="1:10" x14ac:dyDescent="0.25">
      <c r="C31" s="5" t="s">
        <v>23</v>
      </c>
    </row>
    <row r="32" spans="1:10" x14ac:dyDescent="0.25">
      <c r="A32" s="5">
        <v>5</v>
      </c>
      <c r="B32" s="6" t="s">
        <v>25</v>
      </c>
      <c r="C32" s="5" t="s">
        <v>24</v>
      </c>
      <c r="D32" s="7">
        <f>ROUND( 2,2 )</f>
        <v>2</v>
      </c>
      <c r="E32" s="5" t="s">
        <v>17</v>
      </c>
      <c r="F32" s="6" t="s">
        <v>12</v>
      </c>
      <c r="G32" s="8"/>
      <c r="H32" s="7">
        <f>ROUND( D$32*G32,2 )</f>
        <v>0</v>
      </c>
    </row>
    <row r="33" spans="1:10" x14ac:dyDescent="0.25">
      <c r="F33" s="6" t="s">
        <v>13</v>
      </c>
      <c r="G33" s="9"/>
      <c r="I33" s="10">
        <f>ROUND( D$32*G33,0 )</f>
        <v>0</v>
      </c>
    </row>
    <row r="34" spans="1:10" x14ac:dyDescent="0.25">
      <c r="F34" s="6" t="s">
        <v>14</v>
      </c>
      <c r="G34" s="8"/>
      <c r="J34" s="7">
        <f>ROUND( D$32*G34,2 )</f>
        <v>0</v>
      </c>
    </row>
    <row r="36" spans="1:10" ht="15.75" thickBot="1" x14ac:dyDescent="0.3"/>
    <row r="37" spans="1:10" ht="15.75" x14ac:dyDescent="0.25">
      <c r="A37" s="4"/>
      <c r="H37" s="11">
        <f>ROUND( SUM(H5:H36),2 )</f>
        <v>0</v>
      </c>
      <c r="I37" s="12">
        <f>ROUND( SUM(I5:I36),0 )</f>
        <v>0</v>
      </c>
      <c r="J37" s="11">
        <f>ROUND( SUM(J5:J36),2 )</f>
        <v>0</v>
      </c>
    </row>
    <row r="38" spans="1:10" ht="15.75" x14ac:dyDescent="0.25">
      <c r="A38" s="4" t="s">
        <v>26</v>
      </c>
    </row>
    <row r="40" spans="1:10" x14ac:dyDescent="0.25">
      <c r="C40" s="5" t="s">
        <v>27</v>
      </c>
    </row>
    <row r="41" spans="1:10" x14ac:dyDescent="0.25">
      <c r="C41" s="5" t="s">
        <v>28</v>
      </c>
    </row>
    <row r="42" spans="1:10" x14ac:dyDescent="0.25">
      <c r="C42" s="5" t="s">
        <v>29</v>
      </c>
    </row>
    <row r="43" spans="1:10" x14ac:dyDescent="0.25">
      <c r="C43" s="5" t="s">
        <v>30</v>
      </c>
    </row>
    <row r="44" spans="1:10" x14ac:dyDescent="0.25">
      <c r="C44" s="5" t="s">
        <v>31</v>
      </c>
    </row>
    <row r="45" spans="1:10" x14ac:dyDescent="0.25">
      <c r="C45" s="5" t="s">
        <v>32</v>
      </c>
    </row>
    <row r="46" spans="1:10" x14ac:dyDescent="0.25">
      <c r="A46" s="5">
        <v>1</v>
      </c>
      <c r="B46" s="6" t="s">
        <v>34</v>
      </c>
      <c r="C46" s="5" t="s">
        <v>33</v>
      </c>
      <c r="D46" s="7">
        <f>ROUND( 1,2 )</f>
        <v>1</v>
      </c>
      <c r="E46" s="5" t="s">
        <v>11</v>
      </c>
      <c r="F46" s="6" t="s">
        <v>12</v>
      </c>
      <c r="G46" s="9"/>
      <c r="H46" s="10">
        <f>ROUND( D$46*G46,0 )</f>
        <v>0</v>
      </c>
    </row>
    <row r="47" spans="1:10" x14ac:dyDescent="0.25">
      <c r="F47" s="6" t="s">
        <v>13</v>
      </c>
      <c r="G47" s="9"/>
      <c r="I47" s="10">
        <f>ROUND( D$46*G47,0 )</f>
        <v>0</v>
      </c>
    </row>
    <row r="48" spans="1:10" x14ac:dyDescent="0.25">
      <c r="F48" s="6" t="s">
        <v>14</v>
      </c>
      <c r="G48" s="8"/>
      <c r="J48" s="7">
        <f>ROUND( D$46*G48,2 )</f>
        <v>0</v>
      </c>
    </row>
    <row r="51" spans="1:10" x14ac:dyDescent="0.25">
      <c r="C51" s="5" t="s">
        <v>27</v>
      </c>
    </row>
    <row r="52" spans="1:10" x14ac:dyDescent="0.25">
      <c r="C52" s="5" t="s">
        <v>28</v>
      </c>
    </row>
    <row r="53" spans="1:10" x14ac:dyDescent="0.25">
      <c r="C53" s="5" t="s">
        <v>29</v>
      </c>
    </row>
    <row r="54" spans="1:10" x14ac:dyDescent="0.25">
      <c r="C54" s="5" t="s">
        <v>30</v>
      </c>
    </row>
    <row r="55" spans="1:10" x14ac:dyDescent="0.25">
      <c r="C55" s="5" t="s">
        <v>31</v>
      </c>
    </row>
    <row r="56" spans="1:10" x14ac:dyDescent="0.25">
      <c r="C56" s="5" t="s">
        <v>32</v>
      </c>
    </row>
    <row r="57" spans="1:10" x14ac:dyDescent="0.25">
      <c r="A57" s="5">
        <v>2</v>
      </c>
      <c r="B57" s="6" t="s">
        <v>36</v>
      </c>
      <c r="C57" s="5" t="s">
        <v>35</v>
      </c>
      <c r="D57" s="7">
        <f>ROUND( 6,2 )</f>
        <v>6</v>
      </c>
      <c r="E57" s="5" t="s">
        <v>11</v>
      </c>
      <c r="F57" s="6" t="s">
        <v>12</v>
      </c>
      <c r="G57" s="9"/>
      <c r="H57" s="10">
        <f>ROUND( D$57*G57,0 )</f>
        <v>0</v>
      </c>
    </row>
    <row r="58" spans="1:10" x14ac:dyDescent="0.25">
      <c r="F58" s="6" t="s">
        <v>13</v>
      </c>
      <c r="G58" s="9"/>
      <c r="I58" s="10">
        <f>ROUND( D$57*G58,0 )</f>
        <v>0</v>
      </c>
    </row>
    <row r="59" spans="1:10" x14ac:dyDescent="0.25">
      <c r="F59" s="6" t="s">
        <v>14</v>
      </c>
      <c r="G59" s="8"/>
      <c r="J59" s="7">
        <f>ROUND( D$57*G59,2 )</f>
        <v>0</v>
      </c>
    </row>
    <row r="62" spans="1:10" x14ac:dyDescent="0.25">
      <c r="C62" s="5" t="s">
        <v>37</v>
      </c>
    </row>
    <row r="63" spans="1:10" x14ac:dyDescent="0.25">
      <c r="C63" s="5" t="s">
        <v>38</v>
      </c>
    </row>
    <row r="64" spans="1:10" x14ac:dyDescent="0.25">
      <c r="C64" s="5" t="s">
        <v>39</v>
      </c>
    </row>
    <row r="65" spans="1:10" x14ac:dyDescent="0.25">
      <c r="C65" s="5" t="s">
        <v>40</v>
      </c>
    </row>
    <row r="66" spans="1:10" x14ac:dyDescent="0.25">
      <c r="C66" s="5" t="s">
        <v>41</v>
      </c>
    </row>
    <row r="67" spans="1:10" x14ac:dyDescent="0.25">
      <c r="A67" s="5">
        <v>3</v>
      </c>
      <c r="B67" s="6" t="s">
        <v>43</v>
      </c>
      <c r="C67" s="5" t="s">
        <v>42</v>
      </c>
      <c r="D67" s="7">
        <f>ROUND( 1,2 )</f>
        <v>1</v>
      </c>
      <c r="E67" s="5" t="s">
        <v>44</v>
      </c>
      <c r="F67" s="6" t="s">
        <v>12</v>
      </c>
      <c r="G67" s="9"/>
      <c r="H67" s="10">
        <f>ROUND( D$67*G67,0 )</f>
        <v>0</v>
      </c>
    </row>
    <row r="68" spans="1:10" x14ac:dyDescent="0.25">
      <c r="F68" s="6" t="s">
        <v>13</v>
      </c>
      <c r="G68" s="9"/>
      <c r="I68" s="10">
        <f>ROUND( D$67*G68,0 )</f>
        <v>0</v>
      </c>
    </row>
    <row r="69" spans="1:10" x14ac:dyDescent="0.25">
      <c r="F69" s="6" t="s">
        <v>14</v>
      </c>
      <c r="G69" s="8"/>
      <c r="J69" s="7">
        <f>ROUND( D$67*G69,2 )</f>
        <v>0</v>
      </c>
    </row>
    <row r="72" spans="1:10" x14ac:dyDescent="0.25">
      <c r="C72" s="5" t="s">
        <v>45</v>
      </c>
    </row>
    <row r="73" spans="1:10" x14ac:dyDescent="0.25">
      <c r="C73" s="5" t="s">
        <v>46</v>
      </c>
    </row>
    <row r="74" spans="1:10" x14ac:dyDescent="0.25">
      <c r="C74" s="5" t="s">
        <v>47</v>
      </c>
    </row>
    <row r="75" spans="1:10" x14ac:dyDescent="0.25">
      <c r="C75" s="5" t="s">
        <v>31</v>
      </c>
    </row>
    <row r="76" spans="1:10" x14ac:dyDescent="0.25">
      <c r="C76" s="5" t="s">
        <v>48</v>
      </c>
    </row>
    <row r="77" spans="1:10" x14ac:dyDescent="0.25">
      <c r="C77" s="5" t="s">
        <v>49</v>
      </c>
    </row>
    <row r="78" spans="1:10" x14ac:dyDescent="0.25">
      <c r="C78" s="5" t="s">
        <v>50</v>
      </c>
    </row>
    <row r="79" spans="1:10" x14ac:dyDescent="0.25">
      <c r="A79" s="5">
        <v>4</v>
      </c>
      <c r="B79" s="6" t="s">
        <v>52</v>
      </c>
      <c r="C79" s="5" t="s">
        <v>51</v>
      </c>
      <c r="D79" s="7">
        <f>ROUND( 40,2 )</f>
        <v>40</v>
      </c>
      <c r="E79" s="5" t="s">
        <v>11</v>
      </c>
      <c r="F79" s="6" t="s">
        <v>12</v>
      </c>
      <c r="G79" s="9"/>
      <c r="H79" s="10">
        <f>ROUND( D$79*G79,0 )</f>
        <v>0</v>
      </c>
    </row>
    <row r="80" spans="1:10" x14ac:dyDescent="0.25">
      <c r="F80" s="6" t="s">
        <v>13</v>
      </c>
      <c r="G80" s="9"/>
      <c r="I80" s="10">
        <f>ROUND( D$79*G80,0 )</f>
        <v>0</v>
      </c>
    </row>
    <row r="81" spans="1:10" x14ac:dyDescent="0.25">
      <c r="F81" s="6" t="s">
        <v>14</v>
      </c>
      <c r="G81" s="8"/>
      <c r="J81" s="7">
        <f>ROUND( D$79*G81,2 )</f>
        <v>0</v>
      </c>
    </row>
    <row r="84" spans="1:10" x14ac:dyDescent="0.25">
      <c r="C84" s="5" t="s">
        <v>53</v>
      </c>
    </row>
    <row r="85" spans="1:10" x14ac:dyDescent="0.25">
      <c r="C85" s="5" t="s">
        <v>54</v>
      </c>
    </row>
    <row r="86" spans="1:10" x14ac:dyDescent="0.25">
      <c r="C86" s="5" t="s">
        <v>55</v>
      </c>
    </row>
    <row r="87" spans="1:10" x14ac:dyDescent="0.25">
      <c r="C87" s="5" t="s">
        <v>56</v>
      </c>
    </row>
    <row r="88" spans="1:10" x14ac:dyDescent="0.25">
      <c r="C88" s="5" t="s">
        <v>57</v>
      </c>
    </row>
    <row r="89" spans="1:10" x14ac:dyDescent="0.25">
      <c r="A89" s="5">
        <v>5</v>
      </c>
      <c r="B89" s="6" t="s">
        <v>59</v>
      </c>
      <c r="C89" s="5" t="s">
        <v>58</v>
      </c>
      <c r="D89" s="7">
        <f>ROUND( 1,2 )</f>
        <v>1</v>
      </c>
      <c r="E89" s="5" t="s">
        <v>17</v>
      </c>
      <c r="F89" s="6" t="s">
        <v>12</v>
      </c>
      <c r="G89" s="9"/>
      <c r="H89" s="10">
        <f>ROUND( D$89*G89,0 )</f>
        <v>0</v>
      </c>
    </row>
    <row r="90" spans="1:10" x14ac:dyDescent="0.25">
      <c r="F90" s="6" t="s">
        <v>13</v>
      </c>
      <c r="G90" s="9"/>
      <c r="I90" s="10">
        <f>ROUND( D$89*G90,0 )</f>
        <v>0</v>
      </c>
    </row>
    <row r="91" spans="1:10" x14ac:dyDescent="0.25">
      <c r="F91" s="6" t="s">
        <v>14</v>
      </c>
      <c r="G91" s="8"/>
      <c r="J91" s="7">
        <f>ROUND( D$89*G91,2 )</f>
        <v>0</v>
      </c>
    </row>
    <row r="94" spans="1:10" x14ac:dyDescent="0.25">
      <c r="C94" s="5" t="s">
        <v>60</v>
      </c>
    </row>
    <row r="95" spans="1:10" x14ac:dyDescent="0.25">
      <c r="C95" s="5" t="s">
        <v>61</v>
      </c>
    </row>
    <row r="96" spans="1:10" x14ac:dyDescent="0.25">
      <c r="A96" s="5">
        <v>6</v>
      </c>
      <c r="B96" s="6" t="s">
        <v>63</v>
      </c>
      <c r="C96" s="5" t="s">
        <v>62</v>
      </c>
      <c r="D96" s="7">
        <f>ROUND( 1,2 )</f>
        <v>1</v>
      </c>
      <c r="E96" s="5" t="s">
        <v>17</v>
      </c>
      <c r="F96" s="6" t="s">
        <v>12</v>
      </c>
      <c r="G96" s="9"/>
      <c r="H96" s="10">
        <f>ROUND( D$96*G96,0 )</f>
        <v>0</v>
      </c>
    </row>
    <row r="97" spans="1:10" x14ac:dyDescent="0.25">
      <c r="F97" s="6" t="s">
        <v>13</v>
      </c>
      <c r="G97" s="9"/>
      <c r="I97" s="10">
        <f>ROUND( D$96*G97,0 )</f>
        <v>0</v>
      </c>
    </row>
    <row r="98" spans="1:10" x14ac:dyDescent="0.25">
      <c r="F98" s="6" t="s">
        <v>14</v>
      </c>
      <c r="G98" s="8"/>
      <c r="J98" s="7">
        <f>ROUND( D$96*G98,2 )</f>
        <v>0</v>
      </c>
    </row>
    <row r="101" spans="1:10" x14ac:dyDescent="0.25">
      <c r="C101" s="5" t="s">
        <v>64</v>
      </c>
    </row>
    <row r="102" spans="1:10" x14ac:dyDescent="0.25">
      <c r="C102" s="5" t="s">
        <v>65</v>
      </c>
    </row>
    <row r="103" spans="1:10" x14ac:dyDescent="0.25">
      <c r="C103" s="5" t="s">
        <v>66</v>
      </c>
    </row>
    <row r="104" spans="1:10" x14ac:dyDescent="0.25">
      <c r="C104" s="5" t="s">
        <v>67</v>
      </c>
    </row>
    <row r="105" spans="1:10" x14ac:dyDescent="0.25">
      <c r="A105" s="5">
        <v>7</v>
      </c>
      <c r="B105" s="6" t="s">
        <v>68</v>
      </c>
      <c r="C105" s="5" t="s">
        <v>33</v>
      </c>
      <c r="D105" s="7">
        <f>ROUND( 2,2 )</f>
        <v>2</v>
      </c>
      <c r="E105" s="5" t="s">
        <v>17</v>
      </c>
      <c r="F105" s="6" t="s">
        <v>12</v>
      </c>
      <c r="G105" s="9"/>
      <c r="H105" s="10">
        <f>ROUND( D$105*G105,0 )</f>
        <v>0</v>
      </c>
    </row>
    <row r="106" spans="1:10" x14ac:dyDescent="0.25">
      <c r="F106" s="6" t="s">
        <v>13</v>
      </c>
      <c r="G106" s="9"/>
      <c r="I106" s="10">
        <f>ROUND( D$105*G106,0 )</f>
        <v>0</v>
      </c>
    </row>
    <row r="107" spans="1:10" x14ac:dyDescent="0.25">
      <c r="F107" s="6" t="s">
        <v>14</v>
      </c>
      <c r="G107" s="8"/>
      <c r="J107" s="7">
        <f>ROUND( D$105*G107,2 )</f>
        <v>0</v>
      </c>
    </row>
    <row r="110" spans="1:10" x14ac:dyDescent="0.25">
      <c r="C110" s="5" t="s">
        <v>69</v>
      </c>
    </row>
    <row r="111" spans="1:10" x14ac:dyDescent="0.25">
      <c r="C111" s="5" t="s">
        <v>70</v>
      </c>
    </row>
    <row r="112" spans="1:10" x14ac:dyDescent="0.25">
      <c r="C112" s="5" t="s">
        <v>71</v>
      </c>
    </row>
    <row r="113" spans="1:10" x14ac:dyDescent="0.25">
      <c r="C113" s="5" t="s">
        <v>72</v>
      </c>
    </row>
    <row r="114" spans="1:10" x14ac:dyDescent="0.25">
      <c r="C114" s="5" t="s">
        <v>73</v>
      </c>
    </row>
    <row r="115" spans="1:10" x14ac:dyDescent="0.25">
      <c r="C115" s="5" t="s">
        <v>74</v>
      </c>
    </row>
    <row r="116" spans="1:10" x14ac:dyDescent="0.25">
      <c r="A116" s="5">
        <v>8</v>
      </c>
      <c r="B116" s="6" t="s">
        <v>76</v>
      </c>
      <c r="C116" s="5" t="s">
        <v>75</v>
      </c>
      <c r="D116" s="7">
        <f>ROUND( 2,2 )</f>
        <v>2</v>
      </c>
      <c r="E116" s="5" t="s">
        <v>17</v>
      </c>
      <c r="F116" s="6" t="s">
        <v>12</v>
      </c>
      <c r="G116" s="9"/>
      <c r="H116" s="10">
        <f>ROUND( D$116*G116,0 )</f>
        <v>0</v>
      </c>
    </row>
    <row r="117" spans="1:10" x14ac:dyDescent="0.25">
      <c r="F117" s="6" t="s">
        <v>13</v>
      </c>
      <c r="G117" s="9"/>
      <c r="I117" s="10">
        <f>ROUND( D$116*G117,0 )</f>
        <v>0</v>
      </c>
    </row>
    <row r="118" spans="1:10" x14ac:dyDescent="0.25">
      <c r="F118" s="6" t="s">
        <v>14</v>
      </c>
      <c r="G118" s="8"/>
      <c r="J118" s="7">
        <f>ROUND( D$116*G118,2 )</f>
        <v>0</v>
      </c>
    </row>
    <row r="121" spans="1:10" x14ac:dyDescent="0.25">
      <c r="C121" s="5" t="s">
        <v>77</v>
      </c>
    </row>
    <row r="122" spans="1:10" x14ac:dyDescent="0.25">
      <c r="C122" s="5" t="s">
        <v>78</v>
      </c>
    </row>
    <row r="123" spans="1:10" x14ac:dyDescent="0.25">
      <c r="C123" s="5" t="s">
        <v>79</v>
      </c>
    </row>
    <row r="124" spans="1:10" x14ac:dyDescent="0.25">
      <c r="C124" s="5" t="s">
        <v>80</v>
      </c>
    </row>
    <row r="125" spans="1:10" x14ac:dyDescent="0.25">
      <c r="C125" s="5" t="s">
        <v>81</v>
      </c>
    </row>
    <row r="126" spans="1:10" x14ac:dyDescent="0.25">
      <c r="C126" s="5" t="s">
        <v>82</v>
      </c>
    </row>
    <row r="127" spans="1:10" x14ac:dyDescent="0.25">
      <c r="C127" s="5" t="s">
        <v>83</v>
      </c>
    </row>
    <row r="128" spans="1:10" x14ac:dyDescent="0.25">
      <c r="C128" s="5" t="s">
        <v>84</v>
      </c>
    </row>
    <row r="129" spans="1:10" x14ac:dyDescent="0.25">
      <c r="A129" s="5">
        <v>9</v>
      </c>
      <c r="B129" s="6" t="s">
        <v>86</v>
      </c>
      <c r="C129" s="5" t="s">
        <v>85</v>
      </c>
      <c r="D129" s="7">
        <f>ROUND( 2,2 )</f>
        <v>2</v>
      </c>
      <c r="E129" s="5" t="s">
        <v>17</v>
      </c>
      <c r="F129" s="6" t="s">
        <v>12</v>
      </c>
      <c r="G129" s="9"/>
      <c r="H129" s="10">
        <f>ROUND( D$129*G129,0 )</f>
        <v>0</v>
      </c>
    </row>
    <row r="130" spans="1:10" x14ac:dyDescent="0.25">
      <c r="F130" s="6" t="s">
        <v>13</v>
      </c>
      <c r="G130" s="9"/>
      <c r="I130" s="10">
        <f>ROUND( D$129*G130,0 )</f>
        <v>0</v>
      </c>
    </row>
    <row r="131" spans="1:10" x14ac:dyDescent="0.25">
      <c r="F131" s="6" t="s">
        <v>14</v>
      </c>
      <c r="G131" s="8"/>
      <c r="J131" s="7">
        <f>ROUND( D$129*G131,2 )</f>
        <v>0</v>
      </c>
    </row>
    <row r="134" spans="1:10" x14ac:dyDescent="0.25">
      <c r="C134" s="5" t="s">
        <v>87</v>
      </c>
    </row>
    <row r="135" spans="1:10" x14ac:dyDescent="0.25">
      <c r="C135" s="5" t="s">
        <v>88</v>
      </c>
    </row>
    <row r="136" spans="1:10" x14ac:dyDescent="0.25">
      <c r="C136" s="5" t="s">
        <v>89</v>
      </c>
    </row>
    <row r="137" spans="1:10" x14ac:dyDescent="0.25">
      <c r="C137" s="5" t="s">
        <v>90</v>
      </c>
    </row>
    <row r="138" spans="1:10" x14ac:dyDescent="0.25">
      <c r="C138" s="5" t="s">
        <v>91</v>
      </c>
    </row>
    <row r="139" spans="1:10" x14ac:dyDescent="0.25">
      <c r="C139" s="5" t="s">
        <v>92</v>
      </c>
    </row>
    <row r="140" spans="1:10" x14ac:dyDescent="0.25">
      <c r="C140" s="5" t="s">
        <v>93</v>
      </c>
    </row>
    <row r="141" spans="1:10" x14ac:dyDescent="0.25">
      <c r="C141" s="5" t="s">
        <v>94</v>
      </c>
    </row>
    <row r="142" spans="1:10" x14ac:dyDescent="0.25">
      <c r="A142" s="5">
        <v>10</v>
      </c>
      <c r="B142" s="6" t="s">
        <v>96</v>
      </c>
      <c r="C142" s="5" t="s">
        <v>95</v>
      </c>
      <c r="D142" s="7">
        <f>ROUND( 2,2 )</f>
        <v>2</v>
      </c>
      <c r="E142" s="5" t="s">
        <v>17</v>
      </c>
      <c r="F142" s="6" t="s">
        <v>12</v>
      </c>
      <c r="G142" s="9"/>
      <c r="H142" s="10">
        <f>ROUND( D$142*G142,0 )</f>
        <v>0</v>
      </c>
    </row>
    <row r="143" spans="1:10" x14ac:dyDescent="0.25">
      <c r="F143" s="6" t="s">
        <v>13</v>
      </c>
      <c r="G143" s="9"/>
      <c r="I143" s="10">
        <f>ROUND( D$142*G143,0 )</f>
        <v>0</v>
      </c>
    </row>
    <row r="144" spans="1:10" x14ac:dyDescent="0.25">
      <c r="F144" s="6" t="s">
        <v>14</v>
      </c>
      <c r="G144" s="8"/>
      <c r="J144" s="7">
        <f>ROUND( D$142*G144,2 )</f>
        <v>0</v>
      </c>
    </row>
    <row r="147" spans="1:10" x14ac:dyDescent="0.25">
      <c r="C147" s="5" t="s">
        <v>87</v>
      </c>
    </row>
    <row r="148" spans="1:10" x14ac:dyDescent="0.25">
      <c r="C148" s="5" t="s">
        <v>88</v>
      </c>
    </row>
    <row r="149" spans="1:10" x14ac:dyDescent="0.25">
      <c r="C149" s="5" t="s">
        <v>89</v>
      </c>
    </row>
    <row r="150" spans="1:10" x14ac:dyDescent="0.25">
      <c r="C150" s="5" t="s">
        <v>90</v>
      </c>
    </row>
    <row r="151" spans="1:10" x14ac:dyDescent="0.25">
      <c r="C151" s="5" t="s">
        <v>91</v>
      </c>
    </row>
    <row r="152" spans="1:10" x14ac:dyDescent="0.25">
      <c r="C152" s="5" t="s">
        <v>92</v>
      </c>
    </row>
    <row r="153" spans="1:10" x14ac:dyDescent="0.25">
      <c r="C153" s="5" t="s">
        <v>93</v>
      </c>
    </row>
    <row r="154" spans="1:10" x14ac:dyDescent="0.25">
      <c r="C154" s="5" t="s">
        <v>97</v>
      </c>
    </row>
    <row r="155" spans="1:10" x14ac:dyDescent="0.25">
      <c r="A155" s="5">
        <v>11</v>
      </c>
      <c r="B155" s="6" t="s">
        <v>99</v>
      </c>
      <c r="C155" s="5" t="s">
        <v>98</v>
      </c>
      <c r="D155" s="7">
        <f>ROUND( 2,2 )</f>
        <v>2</v>
      </c>
      <c r="E155" s="5" t="s">
        <v>17</v>
      </c>
      <c r="F155" s="6" t="s">
        <v>12</v>
      </c>
      <c r="G155" s="9"/>
      <c r="H155" s="10">
        <f>ROUND( D$155*G155,0 )</f>
        <v>0</v>
      </c>
    </row>
    <row r="156" spans="1:10" x14ac:dyDescent="0.25">
      <c r="F156" s="6" t="s">
        <v>13</v>
      </c>
      <c r="G156" s="9"/>
      <c r="I156" s="10">
        <f>ROUND( D$155*G156,0 )</f>
        <v>0</v>
      </c>
    </row>
    <row r="157" spans="1:10" x14ac:dyDescent="0.25">
      <c r="F157" s="6" t="s">
        <v>14</v>
      </c>
      <c r="G157" s="8"/>
      <c r="J157" s="7">
        <f>ROUND( D$155*G157,2 )</f>
        <v>0</v>
      </c>
    </row>
    <row r="160" spans="1:10" x14ac:dyDescent="0.25">
      <c r="C160" s="5" t="s">
        <v>87</v>
      </c>
    </row>
    <row r="161" spans="1:10" x14ac:dyDescent="0.25">
      <c r="C161" s="5" t="s">
        <v>88</v>
      </c>
    </row>
    <row r="162" spans="1:10" x14ac:dyDescent="0.25">
      <c r="C162" s="5" t="s">
        <v>89</v>
      </c>
    </row>
    <row r="163" spans="1:10" x14ac:dyDescent="0.25">
      <c r="C163" s="5" t="s">
        <v>90</v>
      </c>
    </row>
    <row r="164" spans="1:10" x14ac:dyDescent="0.25">
      <c r="C164" s="5" t="s">
        <v>91</v>
      </c>
    </row>
    <row r="165" spans="1:10" x14ac:dyDescent="0.25">
      <c r="C165" s="5" t="s">
        <v>92</v>
      </c>
    </row>
    <row r="166" spans="1:10" x14ac:dyDescent="0.25">
      <c r="C166" s="5" t="s">
        <v>93</v>
      </c>
    </row>
    <row r="167" spans="1:10" x14ac:dyDescent="0.25">
      <c r="C167" s="5" t="s">
        <v>100</v>
      </c>
    </row>
    <row r="168" spans="1:10" x14ac:dyDescent="0.25">
      <c r="A168" s="5">
        <v>12</v>
      </c>
      <c r="B168" s="6" t="s">
        <v>102</v>
      </c>
      <c r="C168" s="5" t="s">
        <v>101</v>
      </c>
      <c r="D168" s="7">
        <f>ROUND( 2,2 )</f>
        <v>2</v>
      </c>
      <c r="E168" s="5" t="s">
        <v>17</v>
      </c>
      <c r="F168" s="6" t="s">
        <v>12</v>
      </c>
      <c r="G168" s="9"/>
      <c r="H168" s="10">
        <f>ROUND( D$168*G168,0 )</f>
        <v>0</v>
      </c>
    </row>
    <row r="169" spans="1:10" x14ac:dyDescent="0.25">
      <c r="F169" s="6" t="s">
        <v>13</v>
      </c>
      <c r="G169" s="9"/>
      <c r="I169" s="10">
        <f>ROUND( D$168*G169,0 )</f>
        <v>0</v>
      </c>
    </row>
    <row r="170" spans="1:10" x14ac:dyDescent="0.25">
      <c r="F170" s="6" t="s">
        <v>14</v>
      </c>
      <c r="G170" s="8"/>
      <c r="J170" s="7">
        <f>ROUND( D$168*G170,2 )</f>
        <v>0</v>
      </c>
    </row>
    <row r="173" spans="1:10" x14ac:dyDescent="0.25">
      <c r="C173" s="5" t="s">
        <v>87</v>
      </c>
    </row>
    <row r="174" spans="1:10" x14ac:dyDescent="0.25">
      <c r="C174" s="5" t="s">
        <v>88</v>
      </c>
    </row>
    <row r="175" spans="1:10" x14ac:dyDescent="0.25">
      <c r="C175" s="5" t="s">
        <v>89</v>
      </c>
    </row>
    <row r="176" spans="1:10" x14ac:dyDescent="0.25">
      <c r="C176" s="5" t="s">
        <v>90</v>
      </c>
    </row>
    <row r="177" spans="1:10" x14ac:dyDescent="0.25">
      <c r="C177" s="5" t="s">
        <v>91</v>
      </c>
    </row>
    <row r="178" spans="1:10" x14ac:dyDescent="0.25">
      <c r="C178" s="5" t="s">
        <v>92</v>
      </c>
    </row>
    <row r="179" spans="1:10" x14ac:dyDescent="0.25">
      <c r="C179" s="5" t="s">
        <v>93</v>
      </c>
    </row>
    <row r="180" spans="1:10" x14ac:dyDescent="0.25">
      <c r="C180" s="5" t="s">
        <v>103</v>
      </c>
    </row>
    <row r="181" spans="1:10" x14ac:dyDescent="0.25">
      <c r="A181" s="5">
        <v>13</v>
      </c>
      <c r="B181" s="6" t="s">
        <v>105</v>
      </c>
      <c r="C181" s="5" t="s">
        <v>104</v>
      </c>
      <c r="D181" s="7">
        <f>ROUND( 7,2 )</f>
        <v>7</v>
      </c>
      <c r="E181" s="5" t="s">
        <v>17</v>
      </c>
      <c r="F181" s="6" t="s">
        <v>12</v>
      </c>
      <c r="G181" s="9"/>
      <c r="H181" s="10">
        <f>ROUND( D$181*G181,0 )</f>
        <v>0</v>
      </c>
    </row>
    <row r="182" spans="1:10" x14ac:dyDescent="0.25">
      <c r="F182" s="6" t="s">
        <v>13</v>
      </c>
      <c r="G182" s="9"/>
      <c r="I182" s="10">
        <f>ROUND( D$181*G182,0 )</f>
        <v>0</v>
      </c>
    </row>
    <row r="183" spans="1:10" x14ac:dyDescent="0.25">
      <c r="F183" s="6" t="s">
        <v>14</v>
      </c>
      <c r="G183" s="8"/>
      <c r="J183" s="7">
        <f>ROUND( D$181*G183,2 )</f>
        <v>0</v>
      </c>
    </row>
    <row r="186" spans="1:10" x14ac:dyDescent="0.25">
      <c r="C186" s="5" t="s">
        <v>87</v>
      </c>
    </row>
    <row r="187" spans="1:10" x14ac:dyDescent="0.25">
      <c r="C187" s="5" t="s">
        <v>88</v>
      </c>
    </row>
    <row r="188" spans="1:10" x14ac:dyDescent="0.25">
      <c r="C188" s="5" t="s">
        <v>89</v>
      </c>
    </row>
    <row r="189" spans="1:10" x14ac:dyDescent="0.25">
      <c r="C189" s="5" t="s">
        <v>90</v>
      </c>
    </row>
    <row r="190" spans="1:10" x14ac:dyDescent="0.25">
      <c r="C190" s="5" t="s">
        <v>91</v>
      </c>
    </row>
    <row r="191" spans="1:10" x14ac:dyDescent="0.25">
      <c r="C191" s="5" t="s">
        <v>92</v>
      </c>
    </row>
    <row r="192" spans="1:10" x14ac:dyDescent="0.25">
      <c r="C192" s="5" t="s">
        <v>93</v>
      </c>
    </row>
    <row r="193" spans="1:10" x14ac:dyDescent="0.25">
      <c r="C193" s="5" t="s">
        <v>106</v>
      </c>
    </row>
    <row r="194" spans="1:10" x14ac:dyDescent="0.25">
      <c r="A194" s="5">
        <v>14</v>
      </c>
      <c r="B194" s="6" t="s">
        <v>108</v>
      </c>
      <c r="C194" s="5" t="s">
        <v>107</v>
      </c>
      <c r="D194" s="7">
        <f>ROUND( 2,2 )</f>
        <v>2</v>
      </c>
      <c r="E194" s="5" t="s">
        <v>17</v>
      </c>
      <c r="F194" s="6" t="s">
        <v>12</v>
      </c>
      <c r="G194" s="9"/>
      <c r="H194" s="10">
        <f>ROUND( D$194*G194,0 )</f>
        <v>0</v>
      </c>
    </row>
    <row r="195" spans="1:10" x14ac:dyDescent="0.25">
      <c r="F195" s="6" t="s">
        <v>13</v>
      </c>
      <c r="G195" s="9"/>
      <c r="I195" s="10">
        <f>ROUND( D$194*G195,0 )</f>
        <v>0</v>
      </c>
    </row>
    <row r="196" spans="1:10" x14ac:dyDescent="0.25">
      <c r="F196" s="6" t="s">
        <v>14</v>
      </c>
      <c r="G196" s="8"/>
      <c r="J196" s="7">
        <f>ROUND( D$194*G196,2 )</f>
        <v>0</v>
      </c>
    </row>
    <row r="199" spans="1:10" x14ac:dyDescent="0.25">
      <c r="C199" s="5" t="s">
        <v>109</v>
      </c>
    </row>
    <row r="200" spans="1:10" x14ac:dyDescent="0.25">
      <c r="A200" s="5">
        <v>15</v>
      </c>
      <c r="B200" s="6" t="s">
        <v>111</v>
      </c>
      <c r="C200" s="5" t="s">
        <v>110</v>
      </c>
      <c r="D200" s="7">
        <f>ROUND( 1,2 )</f>
        <v>1</v>
      </c>
      <c r="E200" s="5" t="s">
        <v>17</v>
      </c>
      <c r="F200" s="6" t="s">
        <v>12</v>
      </c>
      <c r="G200" s="9"/>
      <c r="H200" s="10">
        <f>ROUND( D$200*G200,0 )</f>
        <v>0</v>
      </c>
    </row>
    <row r="201" spans="1:10" x14ac:dyDescent="0.25">
      <c r="F201" s="6" t="s">
        <v>13</v>
      </c>
      <c r="G201" s="9"/>
      <c r="I201" s="10">
        <f>ROUND( D$200*G201,0 )</f>
        <v>0</v>
      </c>
    </row>
    <row r="202" spans="1:10" x14ac:dyDescent="0.25">
      <c r="F202" s="6" t="s">
        <v>14</v>
      </c>
      <c r="G202" s="8"/>
      <c r="J202" s="7">
        <f>ROUND( D$200*G202,2 )</f>
        <v>0</v>
      </c>
    </row>
    <row r="205" spans="1:10" x14ac:dyDescent="0.25">
      <c r="C205" s="5" t="s">
        <v>112</v>
      </c>
    </row>
    <row r="206" spans="1:10" x14ac:dyDescent="0.25">
      <c r="A206" s="5">
        <v>16</v>
      </c>
      <c r="B206" s="6" t="s">
        <v>111</v>
      </c>
      <c r="C206" s="5" t="s">
        <v>110</v>
      </c>
      <c r="D206" s="7">
        <f>ROUND( 1,2 )</f>
        <v>1</v>
      </c>
      <c r="E206" s="5" t="s">
        <v>17</v>
      </c>
      <c r="F206" s="6" t="s">
        <v>12</v>
      </c>
      <c r="G206" s="9"/>
      <c r="H206" s="10">
        <f>ROUND( D$206*G206,0 )</f>
        <v>0</v>
      </c>
    </row>
    <row r="207" spans="1:10" x14ac:dyDescent="0.25">
      <c r="F207" s="6" t="s">
        <v>13</v>
      </c>
      <c r="G207" s="9"/>
      <c r="I207" s="10">
        <f>ROUND( D$206*G207,0 )</f>
        <v>0</v>
      </c>
    </row>
    <row r="208" spans="1:10" x14ac:dyDescent="0.25">
      <c r="F208" s="6" t="s">
        <v>14</v>
      </c>
      <c r="G208" s="8"/>
      <c r="J208" s="7">
        <f>ROUND( D$206*G208,2 )</f>
        <v>0</v>
      </c>
    </row>
    <row r="211" spans="1:10" x14ac:dyDescent="0.25">
      <c r="C211" s="5" t="s">
        <v>113</v>
      </c>
    </row>
    <row r="212" spans="1:10" x14ac:dyDescent="0.25">
      <c r="A212" s="5">
        <v>17</v>
      </c>
      <c r="B212" s="6" t="s">
        <v>114</v>
      </c>
      <c r="C212" s="5" t="s">
        <v>113</v>
      </c>
      <c r="D212" s="7">
        <f>ROUND( 10,2 )</f>
        <v>10</v>
      </c>
      <c r="E212" s="5" t="s">
        <v>17</v>
      </c>
      <c r="F212" s="6" t="s">
        <v>12</v>
      </c>
      <c r="G212" s="9"/>
      <c r="H212" s="10">
        <f>ROUND( D$212*G212,0 )</f>
        <v>0</v>
      </c>
    </row>
    <row r="213" spans="1:10" x14ac:dyDescent="0.25">
      <c r="F213" s="6" t="s">
        <v>13</v>
      </c>
      <c r="G213" s="9"/>
      <c r="I213" s="10">
        <f>ROUND( D$212*G213,0 )</f>
        <v>0</v>
      </c>
    </row>
    <row r="214" spans="1:10" x14ac:dyDescent="0.25">
      <c r="F214" s="6" t="s">
        <v>14</v>
      </c>
      <c r="G214" s="8"/>
      <c r="J214" s="7">
        <f>ROUND( D$212*G214,2 )</f>
        <v>0</v>
      </c>
    </row>
    <row r="217" spans="1:10" x14ac:dyDescent="0.25">
      <c r="C217" s="5" t="s">
        <v>115</v>
      </c>
    </row>
    <row r="218" spans="1:10" x14ac:dyDescent="0.25">
      <c r="A218" s="5">
        <v>18</v>
      </c>
      <c r="B218" s="6" t="s">
        <v>116</v>
      </c>
      <c r="C218" s="5" t="s">
        <v>115</v>
      </c>
      <c r="D218" s="7">
        <f>ROUND( 1,2 )</f>
        <v>1</v>
      </c>
      <c r="E218" s="5" t="s">
        <v>117</v>
      </c>
      <c r="F218" s="6" t="s">
        <v>12</v>
      </c>
      <c r="G218" s="9"/>
      <c r="H218" s="10">
        <f>ROUND( D$218*G218,0 )</f>
        <v>0</v>
      </c>
    </row>
    <row r="219" spans="1:10" x14ac:dyDescent="0.25">
      <c r="F219" s="6" t="s">
        <v>13</v>
      </c>
      <c r="G219" s="9"/>
      <c r="I219" s="10">
        <f>ROUND( D$218*G219,0 )</f>
        <v>0</v>
      </c>
    </row>
    <row r="220" spans="1:10" x14ac:dyDescent="0.25">
      <c r="F220" s="6" t="s">
        <v>14</v>
      </c>
      <c r="G220" s="8"/>
      <c r="J220" s="7">
        <f>ROUND( D$218*G220,2 )</f>
        <v>0</v>
      </c>
    </row>
    <row r="223" spans="1:10" x14ac:dyDescent="0.25">
      <c r="C223" s="5" t="s">
        <v>118</v>
      </c>
    </row>
    <row r="224" spans="1:10" x14ac:dyDescent="0.25">
      <c r="C224" s="5" t="s">
        <v>119</v>
      </c>
    </row>
    <row r="225" spans="1:10" x14ac:dyDescent="0.25">
      <c r="C225" s="5" t="s">
        <v>120</v>
      </c>
    </row>
    <row r="226" spans="1:10" x14ac:dyDescent="0.25">
      <c r="A226" s="5">
        <v>19</v>
      </c>
      <c r="B226" s="6" t="s">
        <v>122</v>
      </c>
      <c r="C226" s="5" t="s">
        <v>121</v>
      </c>
      <c r="D226" s="7">
        <f>ROUND( 7,2 )</f>
        <v>7</v>
      </c>
      <c r="E226" s="5" t="s">
        <v>11</v>
      </c>
      <c r="F226" s="6" t="s">
        <v>12</v>
      </c>
      <c r="G226" s="8"/>
      <c r="H226" s="10">
        <f>ROUND( D$226*G226,0 )</f>
        <v>0</v>
      </c>
    </row>
    <row r="227" spans="1:10" x14ac:dyDescent="0.25">
      <c r="F227" s="6" t="s">
        <v>13</v>
      </c>
      <c r="G227" s="9"/>
      <c r="I227" s="10">
        <f>ROUND( D$226*G227,0 )</f>
        <v>0</v>
      </c>
    </row>
    <row r="228" spans="1:10" x14ac:dyDescent="0.25">
      <c r="F228" s="6" t="s">
        <v>14</v>
      </c>
      <c r="G228" s="8"/>
      <c r="J228" s="7">
        <f>ROUND( D$226*G228,2 )</f>
        <v>0</v>
      </c>
    </row>
    <row r="231" spans="1:10" x14ac:dyDescent="0.25">
      <c r="C231" s="5" t="s">
        <v>123</v>
      </c>
    </row>
    <row r="232" spans="1:10" x14ac:dyDescent="0.25">
      <c r="C232" s="5" t="s">
        <v>119</v>
      </c>
    </row>
    <row r="233" spans="1:10" x14ac:dyDescent="0.25">
      <c r="C233" s="5" t="s">
        <v>124</v>
      </c>
    </row>
    <row r="234" spans="1:10" x14ac:dyDescent="0.25">
      <c r="A234" s="5">
        <v>20</v>
      </c>
      <c r="B234" s="6" t="s">
        <v>126</v>
      </c>
      <c r="C234" s="5" t="s">
        <v>125</v>
      </c>
      <c r="D234" s="7">
        <f>ROUND( 7,2 )</f>
        <v>7</v>
      </c>
      <c r="E234" s="5" t="s">
        <v>11</v>
      </c>
      <c r="F234" s="6" t="s">
        <v>12</v>
      </c>
      <c r="G234" s="8"/>
      <c r="H234" s="10">
        <f>ROUND( D$234*G234,0 )</f>
        <v>0</v>
      </c>
    </row>
    <row r="235" spans="1:10" x14ac:dyDescent="0.25">
      <c r="F235" s="6" t="s">
        <v>13</v>
      </c>
      <c r="G235" s="9"/>
      <c r="I235" s="10">
        <f>ROUND( D$234*G235,0 )</f>
        <v>0</v>
      </c>
    </row>
    <row r="236" spans="1:10" x14ac:dyDescent="0.25">
      <c r="F236" s="6" t="s">
        <v>14</v>
      </c>
      <c r="G236" s="8"/>
      <c r="J236" s="7">
        <f>ROUND( D$234*G236,2 )</f>
        <v>0</v>
      </c>
    </row>
    <row r="239" spans="1:10" x14ac:dyDescent="0.25">
      <c r="C239" s="5" t="s">
        <v>127</v>
      </c>
    </row>
    <row r="240" spans="1:10" x14ac:dyDescent="0.25">
      <c r="C240" s="5" t="s">
        <v>128</v>
      </c>
    </row>
    <row r="241" spans="1:10" x14ac:dyDescent="0.25">
      <c r="C241" s="5" t="s">
        <v>124</v>
      </c>
    </row>
    <row r="242" spans="1:10" x14ac:dyDescent="0.25">
      <c r="A242" s="5">
        <v>21</v>
      </c>
      <c r="B242" s="6" t="s">
        <v>129</v>
      </c>
      <c r="C242" s="5" t="s">
        <v>125</v>
      </c>
      <c r="D242" s="7">
        <f>ROUND( 7,2 )</f>
        <v>7</v>
      </c>
      <c r="E242" s="5" t="s">
        <v>11</v>
      </c>
      <c r="F242" s="6" t="s">
        <v>12</v>
      </c>
      <c r="G242" s="8"/>
      <c r="H242" s="10">
        <f>ROUND( D$242*G242,0 )</f>
        <v>0</v>
      </c>
    </row>
    <row r="243" spans="1:10" x14ac:dyDescent="0.25">
      <c r="F243" s="6" t="s">
        <v>13</v>
      </c>
      <c r="G243" s="9"/>
      <c r="I243" s="10">
        <f>ROUND( D$242*G243,0 )</f>
        <v>0</v>
      </c>
    </row>
    <row r="244" spans="1:10" x14ac:dyDescent="0.25">
      <c r="F244" s="6" t="s">
        <v>14</v>
      </c>
      <c r="G244" s="8"/>
      <c r="J244" s="7">
        <f>ROUND( D$242*G244,2 )</f>
        <v>0</v>
      </c>
    </row>
    <row r="247" spans="1:10" x14ac:dyDescent="0.25">
      <c r="C247" s="5" t="s">
        <v>130</v>
      </c>
    </row>
    <row r="248" spans="1:10" x14ac:dyDescent="0.25">
      <c r="C248" s="5" t="s">
        <v>131</v>
      </c>
    </row>
    <row r="249" spans="1:10" x14ac:dyDescent="0.25">
      <c r="A249" s="5">
        <v>22</v>
      </c>
      <c r="B249" s="6" t="s">
        <v>133</v>
      </c>
      <c r="C249" s="5" t="s">
        <v>132</v>
      </c>
      <c r="D249" s="7">
        <f>ROUND( 5,2 )</f>
        <v>5</v>
      </c>
      <c r="E249" s="5" t="s">
        <v>17</v>
      </c>
      <c r="F249" s="6" t="s">
        <v>12</v>
      </c>
      <c r="G249" s="9"/>
      <c r="H249" s="10">
        <f>ROUND( D$249*G249,0 )</f>
        <v>0</v>
      </c>
    </row>
    <row r="250" spans="1:10" x14ac:dyDescent="0.25">
      <c r="F250" s="6" t="s">
        <v>13</v>
      </c>
      <c r="G250" s="9"/>
      <c r="I250" s="10">
        <f>ROUND( D$249*G250,0 )</f>
        <v>0</v>
      </c>
    </row>
    <row r="251" spans="1:10" x14ac:dyDescent="0.25">
      <c r="F251" s="6" t="s">
        <v>14</v>
      </c>
      <c r="G251" s="8"/>
      <c r="J251" s="7">
        <f>ROUND( D$249*G251,2 )</f>
        <v>0</v>
      </c>
    </row>
    <row r="254" spans="1:10" x14ac:dyDescent="0.25">
      <c r="C254" s="5" t="s">
        <v>130</v>
      </c>
    </row>
    <row r="255" spans="1:10" x14ac:dyDescent="0.25">
      <c r="C255" s="5" t="s">
        <v>134</v>
      </c>
    </row>
    <row r="256" spans="1:10" x14ac:dyDescent="0.25">
      <c r="A256" s="5">
        <v>23</v>
      </c>
      <c r="B256" s="6" t="s">
        <v>136</v>
      </c>
      <c r="C256" s="5" t="s">
        <v>135</v>
      </c>
      <c r="D256" s="7">
        <f>ROUND( 3,2 )</f>
        <v>3</v>
      </c>
      <c r="E256" s="5" t="s">
        <v>17</v>
      </c>
      <c r="F256" s="6" t="s">
        <v>12</v>
      </c>
      <c r="G256" s="8"/>
      <c r="H256" s="10">
        <f>ROUND( D$256*G256,0 )</f>
        <v>0</v>
      </c>
    </row>
    <row r="257" spans="1:10" x14ac:dyDescent="0.25">
      <c r="F257" s="6" t="s">
        <v>13</v>
      </c>
      <c r="G257" s="9"/>
      <c r="I257" s="10">
        <f>ROUND( D$256*G257,0 )</f>
        <v>0</v>
      </c>
    </row>
    <row r="258" spans="1:10" x14ac:dyDescent="0.25">
      <c r="F258" s="6" t="s">
        <v>14</v>
      </c>
      <c r="G258" s="8"/>
      <c r="J258" s="7">
        <f>ROUND( D$256*G258,2 )</f>
        <v>0</v>
      </c>
    </row>
    <row r="261" spans="1:10" x14ac:dyDescent="0.25">
      <c r="C261" s="5" t="s">
        <v>137</v>
      </c>
    </row>
    <row r="262" spans="1:10" x14ac:dyDescent="0.25">
      <c r="C262" s="5" t="s">
        <v>138</v>
      </c>
    </row>
    <row r="263" spans="1:10" x14ac:dyDescent="0.25">
      <c r="A263" s="5">
        <v>24</v>
      </c>
      <c r="B263" s="6" t="s">
        <v>139</v>
      </c>
      <c r="C263" s="5"/>
      <c r="D263" s="7">
        <f>ROUND( 8,2 )</f>
        <v>8</v>
      </c>
      <c r="E263" s="5" t="s">
        <v>140</v>
      </c>
      <c r="F263" s="6" t="s">
        <v>12</v>
      </c>
      <c r="G263" s="8"/>
      <c r="H263" s="7">
        <f>ROUND( D$263*G263,2 )</f>
        <v>0</v>
      </c>
    </row>
    <row r="264" spans="1:10" x14ac:dyDescent="0.25">
      <c r="F264" s="6" t="s">
        <v>13</v>
      </c>
      <c r="G264" s="9"/>
      <c r="I264" s="10">
        <f>ROUND( D$263*G264,0 )</f>
        <v>0</v>
      </c>
    </row>
    <row r="265" spans="1:10" x14ac:dyDescent="0.25">
      <c r="F265" s="6" t="s">
        <v>14</v>
      </c>
      <c r="G265" s="8"/>
      <c r="J265" s="7">
        <f>ROUND( D$263*G265,2 )</f>
        <v>0</v>
      </c>
    </row>
    <row r="268" spans="1:10" x14ac:dyDescent="0.25">
      <c r="C268" s="5" t="s">
        <v>137</v>
      </c>
    </row>
    <row r="269" spans="1:10" x14ac:dyDescent="0.25">
      <c r="C269" s="5" t="s">
        <v>141</v>
      </c>
    </row>
    <row r="270" spans="1:10" x14ac:dyDescent="0.25">
      <c r="A270" s="5">
        <v>25</v>
      </c>
      <c r="B270" s="6" t="s">
        <v>142</v>
      </c>
      <c r="C270" s="5"/>
      <c r="D270" s="7">
        <f>ROUND( 8,2 )</f>
        <v>8</v>
      </c>
      <c r="E270" s="5" t="s">
        <v>140</v>
      </c>
      <c r="F270" s="6" t="s">
        <v>12</v>
      </c>
      <c r="G270" s="8"/>
      <c r="H270" s="7">
        <f>ROUND( D$270*G270,2 )</f>
        <v>0</v>
      </c>
    </row>
    <row r="271" spans="1:10" x14ac:dyDescent="0.25">
      <c r="F271" s="6" t="s">
        <v>13</v>
      </c>
      <c r="G271" s="9"/>
      <c r="I271" s="10">
        <f>ROUND( D$270*G271,0 )</f>
        <v>0</v>
      </c>
    </row>
    <row r="272" spans="1:10" x14ac:dyDescent="0.25">
      <c r="F272" s="6" t="s">
        <v>14</v>
      </c>
      <c r="G272" s="8"/>
      <c r="J272" s="7">
        <f>ROUND( D$270*G272,2 )</f>
        <v>0</v>
      </c>
    </row>
    <row r="275" spans="1:10" x14ac:dyDescent="0.25">
      <c r="C275" s="5" t="s">
        <v>137</v>
      </c>
    </row>
    <row r="276" spans="1:10" x14ac:dyDescent="0.25">
      <c r="C276" s="5" t="s">
        <v>143</v>
      </c>
    </row>
    <row r="277" spans="1:10" x14ac:dyDescent="0.25">
      <c r="A277" s="5">
        <v>26</v>
      </c>
      <c r="B277" s="6" t="s">
        <v>144</v>
      </c>
      <c r="C277" s="5"/>
      <c r="D277" s="7">
        <f>ROUND( 8,2 )</f>
        <v>8</v>
      </c>
      <c r="E277" s="5" t="s">
        <v>140</v>
      </c>
      <c r="F277" s="6" t="s">
        <v>12</v>
      </c>
      <c r="G277" s="8"/>
      <c r="H277" s="7">
        <f>ROUND( D$277*G277,2 )</f>
        <v>0</v>
      </c>
    </row>
    <row r="278" spans="1:10" x14ac:dyDescent="0.25">
      <c r="F278" s="6" t="s">
        <v>13</v>
      </c>
      <c r="G278" s="9"/>
      <c r="I278" s="10">
        <f>ROUND( D$277*G278,0 )</f>
        <v>0</v>
      </c>
    </row>
    <row r="279" spans="1:10" x14ac:dyDescent="0.25">
      <c r="F279" s="6" t="s">
        <v>14</v>
      </c>
      <c r="G279" s="8"/>
      <c r="J279" s="7">
        <f>ROUND( D$277*G279,2 )</f>
        <v>0</v>
      </c>
    </row>
    <row r="282" spans="1:10" x14ac:dyDescent="0.25">
      <c r="C282" s="5" t="s">
        <v>145</v>
      </c>
    </row>
    <row r="283" spans="1:10" x14ac:dyDescent="0.25">
      <c r="C283" s="5" t="s">
        <v>146</v>
      </c>
    </row>
    <row r="284" spans="1:10" x14ac:dyDescent="0.25">
      <c r="C284" s="5" t="s">
        <v>147</v>
      </c>
    </row>
    <row r="285" spans="1:10" x14ac:dyDescent="0.25">
      <c r="A285" s="5">
        <v>27</v>
      </c>
      <c r="B285" s="6" t="s">
        <v>148</v>
      </c>
      <c r="C285" s="5"/>
      <c r="D285" s="7">
        <f>ROUND( 4,2 )</f>
        <v>4</v>
      </c>
      <c r="E285" s="5" t="s">
        <v>140</v>
      </c>
      <c r="F285" s="6" t="s">
        <v>12</v>
      </c>
      <c r="G285" s="8"/>
      <c r="H285" s="7">
        <f>ROUND( D$285*G285,2 )</f>
        <v>0</v>
      </c>
    </row>
    <row r="286" spans="1:10" x14ac:dyDescent="0.25">
      <c r="F286" s="6" t="s">
        <v>13</v>
      </c>
      <c r="G286" s="9"/>
      <c r="I286" s="10">
        <f>ROUND( D$285*G286,0 )</f>
        <v>0</v>
      </c>
    </row>
    <row r="287" spans="1:10" x14ac:dyDescent="0.25">
      <c r="F287" s="6" t="s">
        <v>14</v>
      </c>
      <c r="G287" s="8"/>
      <c r="J287" s="7">
        <f>ROUND( D$285*G287,2 )</f>
        <v>0</v>
      </c>
    </row>
    <row r="290" spans="1:10" x14ac:dyDescent="0.25">
      <c r="C290" s="5" t="s">
        <v>145</v>
      </c>
    </row>
    <row r="291" spans="1:10" x14ac:dyDescent="0.25">
      <c r="C291" s="5" t="s">
        <v>146</v>
      </c>
    </row>
    <row r="292" spans="1:10" x14ac:dyDescent="0.25">
      <c r="C292" s="5" t="s">
        <v>149</v>
      </c>
    </row>
    <row r="293" spans="1:10" x14ac:dyDescent="0.25">
      <c r="A293" s="5">
        <v>28</v>
      </c>
      <c r="B293" s="6" t="s">
        <v>150</v>
      </c>
      <c r="C293" s="5"/>
      <c r="D293" s="7">
        <f>ROUND( 4,2 )</f>
        <v>4</v>
      </c>
      <c r="E293" s="5" t="s">
        <v>140</v>
      </c>
      <c r="F293" s="6" t="s">
        <v>12</v>
      </c>
      <c r="G293" s="8"/>
      <c r="H293" s="7">
        <f>ROUND( D$293*G293,2 )</f>
        <v>0</v>
      </c>
    </row>
    <row r="294" spans="1:10" x14ac:dyDescent="0.25">
      <c r="F294" s="6" t="s">
        <v>13</v>
      </c>
      <c r="G294" s="9"/>
      <c r="I294" s="10">
        <f>ROUND( D$293*G294,0 )</f>
        <v>0</v>
      </c>
    </row>
    <row r="295" spans="1:10" x14ac:dyDescent="0.25">
      <c r="F295" s="6" t="s">
        <v>14</v>
      </c>
      <c r="G295" s="8"/>
      <c r="J295" s="7">
        <f>ROUND( D$293*G295,2 )</f>
        <v>0</v>
      </c>
    </row>
    <row r="298" spans="1:10" x14ac:dyDescent="0.25">
      <c r="C298" s="5" t="s">
        <v>145</v>
      </c>
    </row>
    <row r="299" spans="1:10" x14ac:dyDescent="0.25">
      <c r="C299" s="5" t="s">
        <v>146</v>
      </c>
    </row>
    <row r="300" spans="1:10" x14ac:dyDescent="0.25">
      <c r="C300" s="5" t="s">
        <v>151</v>
      </c>
    </row>
    <row r="301" spans="1:10" x14ac:dyDescent="0.25">
      <c r="A301" s="5">
        <v>29</v>
      </c>
      <c r="B301" s="6" t="s">
        <v>152</v>
      </c>
      <c r="C301" s="5"/>
      <c r="D301" s="7">
        <f>ROUND( 4,2 )</f>
        <v>4</v>
      </c>
      <c r="E301" s="5" t="s">
        <v>140</v>
      </c>
      <c r="F301" s="6" t="s">
        <v>12</v>
      </c>
      <c r="G301" s="8"/>
      <c r="H301" s="7">
        <f>ROUND( D$301*G301,2 )</f>
        <v>0</v>
      </c>
    </row>
    <row r="302" spans="1:10" x14ac:dyDescent="0.25">
      <c r="F302" s="6" t="s">
        <v>13</v>
      </c>
      <c r="G302" s="9"/>
      <c r="I302" s="10">
        <f>ROUND( D$301*G302,0 )</f>
        <v>0</v>
      </c>
    </row>
    <row r="303" spans="1:10" x14ac:dyDescent="0.25">
      <c r="F303" s="6" t="s">
        <v>14</v>
      </c>
      <c r="G303" s="8"/>
      <c r="J303" s="7">
        <f>ROUND( D$301*G303,2 )</f>
        <v>0</v>
      </c>
    </row>
    <row r="306" spans="1:10" x14ac:dyDescent="0.25">
      <c r="C306" s="5" t="s">
        <v>145</v>
      </c>
    </row>
    <row r="307" spans="1:10" x14ac:dyDescent="0.25">
      <c r="C307" s="5" t="s">
        <v>146</v>
      </c>
    </row>
    <row r="308" spans="1:10" x14ac:dyDescent="0.25">
      <c r="C308" s="5" t="s">
        <v>153</v>
      </c>
    </row>
    <row r="309" spans="1:10" x14ac:dyDescent="0.25">
      <c r="A309" s="5">
        <v>30</v>
      </c>
      <c r="B309" s="6" t="s">
        <v>154</v>
      </c>
      <c r="C309" s="5"/>
      <c r="D309" s="7">
        <f>ROUND( 4,2 )</f>
        <v>4</v>
      </c>
      <c r="E309" s="5" t="s">
        <v>140</v>
      </c>
      <c r="F309" s="6" t="s">
        <v>12</v>
      </c>
      <c r="G309" s="8"/>
      <c r="H309" s="7">
        <f>ROUND( D$309*G309,2 )</f>
        <v>0</v>
      </c>
    </row>
    <row r="310" spans="1:10" x14ac:dyDescent="0.25">
      <c r="F310" s="6" t="s">
        <v>13</v>
      </c>
      <c r="G310" s="9"/>
      <c r="I310" s="10">
        <f>ROUND( D$309*G310,0 )</f>
        <v>0</v>
      </c>
    </row>
    <row r="311" spans="1:10" x14ac:dyDescent="0.25">
      <c r="F311" s="6" t="s">
        <v>14</v>
      </c>
      <c r="G311" s="8"/>
      <c r="J311" s="7">
        <f>ROUND( D$309*G311,2 )</f>
        <v>0</v>
      </c>
    </row>
    <row r="314" spans="1:10" x14ac:dyDescent="0.25">
      <c r="C314" s="5" t="s">
        <v>155</v>
      </c>
    </row>
    <row r="315" spans="1:10" x14ac:dyDescent="0.25">
      <c r="C315" s="5" t="s">
        <v>146</v>
      </c>
    </row>
    <row r="316" spans="1:10" x14ac:dyDescent="0.25">
      <c r="C316" s="5" t="s">
        <v>156</v>
      </c>
    </row>
    <row r="317" spans="1:10" x14ac:dyDescent="0.25">
      <c r="A317" s="5">
        <v>31</v>
      </c>
      <c r="B317" s="6" t="s">
        <v>157</v>
      </c>
      <c r="C317" s="5"/>
      <c r="D317" s="7">
        <f>ROUND( 2,2 )</f>
        <v>2</v>
      </c>
      <c r="E317" s="5" t="s">
        <v>17</v>
      </c>
      <c r="F317" s="6" t="s">
        <v>12</v>
      </c>
      <c r="G317" s="9"/>
      <c r="H317" s="10">
        <f>ROUND( D$317*G317,0 )</f>
        <v>0</v>
      </c>
    </row>
    <row r="318" spans="1:10" x14ac:dyDescent="0.25">
      <c r="F318" s="6" t="s">
        <v>13</v>
      </c>
      <c r="G318" s="8"/>
      <c r="I318" s="7">
        <f>ROUND( D$317*G318,2 )</f>
        <v>0</v>
      </c>
    </row>
    <row r="319" spans="1:10" x14ac:dyDescent="0.25">
      <c r="F319" s="6" t="s">
        <v>14</v>
      </c>
      <c r="G319" s="8"/>
      <c r="J319" s="7">
        <f>ROUND( D$317*G319,2 )</f>
        <v>0</v>
      </c>
    </row>
    <row r="321" spans="1:10" ht="15.75" thickBot="1" x14ac:dyDescent="0.3"/>
    <row r="322" spans="1:10" ht="15.75" x14ac:dyDescent="0.25">
      <c r="A322" s="4"/>
      <c r="H322" s="12">
        <f>ROUND( SUM(H39:H321),0 )</f>
        <v>0</v>
      </c>
      <c r="I322" s="12">
        <f>ROUND( SUM(I39:I321),0 )</f>
        <v>0</v>
      </c>
      <c r="J322" s="11">
        <f>ROUND( SUM(J39:J321),2 )</f>
        <v>0</v>
      </c>
    </row>
    <row r="323" spans="1:10" ht="15.75" x14ac:dyDescent="0.25">
      <c r="A323" s="4" t="s">
        <v>158</v>
      </c>
    </row>
    <row r="325" spans="1:10" x14ac:dyDescent="0.25">
      <c r="C325" s="5" t="s">
        <v>45</v>
      </c>
    </row>
    <row r="326" spans="1:10" x14ac:dyDescent="0.25">
      <c r="C326" s="5" t="s">
        <v>159</v>
      </c>
    </row>
    <row r="327" spans="1:10" x14ac:dyDescent="0.25">
      <c r="C327" s="5" t="s">
        <v>160</v>
      </c>
    </row>
    <row r="328" spans="1:10" x14ac:dyDescent="0.25">
      <c r="C328" s="5" t="s">
        <v>31</v>
      </c>
    </row>
    <row r="329" spans="1:10" x14ac:dyDescent="0.25">
      <c r="C329" s="5" t="s">
        <v>48</v>
      </c>
    </row>
    <row r="330" spans="1:10" x14ac:dyDescent="0.25">
      <c r="C330" s="5" t="s">
        <v>49</v>
      </c>
    </row>
    <row r="331" spans="1:10" x14ac:dyDescent="0.25">
      <c r="C331" s="5" t="s">
        <v>161</v>
      </c>
    </row>
    <row r="332" spans="1:10" x14ac:dyDescent="0.25">
      <c r="A332" s="5">
        <v>1</v>
      </c>
      <c r="B332" s="6" t="s">
        <v>163</v>
      </c>
      <c r="C332" s="5" t="s">
        <v>162</v>
      </c>
      <c r="D332" s="10">
        <f>ROUND( 290,0 )</f>
        <v>290</v>
      </c>
      <c r="E332" s="5" t="s">
        <v>11</v>
      </c>
      <c r="F332" s="6" t="s">
        <v>12</v>
      </c>
      <c r="G332" s="9"/>
      <c r="H332" s="10">
        <f>ROUND( D$332*G332,0 )</f>
        <v>0</v>
      </c>
    </row>
    <row r="333" spans="1:10" x14ac:dyDescent="0.25">
      <c r="F333" s="6" t="s">
        <v>13</v>
      </c>
      <c r="G333" s="9"/>
      <c r="I333" s="10">
        <f>ROUND( D$332*G333,0 )</f>
        <v>0</v>
      </c>
    </row>
    <row r="334" spans="1:10" x14ac:dyDescent="0.25">
      <c r="F334" s="6" t="s">
        <v>14</v>
      </c>
      <c r="G334" s="8"/>
      <c r="J334" s="7">
        <f>ROUND( D$332*G334,2 )</f>
        <v>0</v>
      </c>
    </row>
    <row r="337" spans="1:10" x14ac:dyDescent="0.25">
      <c r="C337" s="5" t="s">
        <v>45</v>
      </c>
    </row>
    <row r="338" spans="1:10" x14ac:dyDescent="0.25">
      <c r="C338" s="5" t="s">
        <v>159</v>
      </c>
    </row>
    <row r="339" spans="1:10" x14ac:dyDescent="0.25">
      <c r="C339" s="5" t="s">
        <v>160</v>
      </c>
    </row>
    <row r="340" spans="1:10" x14ac:dyDescent="0.25">
      <c r="C340" s="5" t="s">
        <v>31</v>
      </c>
    </row>
    <row r="341" spans="1:10" x14ac:dyDescent="0.25">
      <c r="C341" s="5" t="s">
        <v>48</v>
      </c>
    </row>
    <row r="342" spans="1:10" x14ac:dyDescent="0.25">
      <c r="C342" s="5" t="s">
        <v>49</v>
      </c>
    </row>
    <row r="343" spans="1:10" x14ac:dyDescent="0.25">
      <c r="C343" s="5" t="s">
        <v>161</v>
      </c>
    </row>
    <row r="344" spans="1:10" x14ac:dyDescent="0.25">
      <c r="A344" s="5">
        <v>2</v>
      </c>
      <c r="B344" s="6" t="s">
        <v>165</v>
      </c>
      <c r="C344" s="5" t="s">
        <v>164</v>
      </c>
      <c r="D344" s="10">
        <f>ROUND( 130,0 )</f>
        <v>130</v>
      </c>
      <c r="E344" s="5" t="s">
        <v>11</v>
      </c>
      <c r="F344" s="6" t="s">
        <v>12</v>
      </c>
      <c r="G344" s="9"/>
      <c r="H344" s="10">
        <f>ROUND( D$344*G344,0 )</f>
        <v>0</v>
      </c>
    </row>
    <row r="345" spans="1:10" x14ac:dyDescent="0.25">
      <c r="F345" s="6" t="s">
        <v>13</v>
      </c>
      <c r="G345" s="9"/>
      <c r="I345" s="10">
        <f>ROUND( D$344*G345,0 )</f>
        <v>0</v>
      </c>
    </row>
    <row r="346" spans="1:10" x14ac:dyDescent="0.25">
      <c r="F346" s="6" t="s">
        <v>14</v>
      </c>
      <c r="G346" s="8"/>
      <c r="J346" s="7">
        <f>ROUND( D$344*G346,2 )</f>
        <v>0</v>
      </c>
    </row>
    <row r="349" spans="1:10" x14ac:dyDescent="0.25">
      <c r="C349" s="5" t="s">
        <v>45</v>
      </c>
    </row>
    <row r="350" spans="1:10" x14ac:dyDescent="0.25">
      <c r="C350" s="5" t="s">
        <v>159</v>
      </c>
    </row>
    <row r="351" spans="1:10" x14ac:dyDescent="0.25">
      <c r="C351" s="5" t="s">
        <v>160</v>
      </c>
    </row>
    <row r="352" spans="1:10" x14ac:dyDescent="0.25">
      <c r="C352" s="5" t="s">
        <v>31</v>
      </c>
    </row>
    <row r="353" spans="1:10" x14ac:dyDescent="0.25">
      <c r="C353" s="5" t="s">
        <v>48</v>
      </c>
    </row>
    <row r="354" spans="1:10" x14ac:dyDescent="0.25">
      <c r="C354" s="5" t="s">
        <v>49</v>
      </c>
    </row>
    <row r="355" spans="1:10" x14ac:dyDescent="0.25">
      <c r="C355" s="5" t="s">
        <v>161</v>
      </c>
    </row>
    <row r="356" spans="1:10" x14ac:dyDescent="0.25">
      <c r="A356" s="5">
        <v>3</v>
      </c>
      <c r="B356" s="6" t="s">
        <v>167</v>
      </c>
      <c r="C356" s="5" t="s">
        <v>166</v>
      </c>
      <c r="D356" s="7">
        <f>ROUND( 55,2 )</f>
        <v>55</v>
      </c>
      <c r="E356" s="5" t="s">
        <v>11</v>
      </c>
      <c r="F356" s="6" t="s">
        <v>12</v>
      </c>
      <c r="G356" s="9"/>
      <c r="H356" s="10">
        <f>ROUND( D$356*G356,0 )</f>
        <v>0</v>
      </c>
    </row>
    <row r="357" spans="1:10" x14ac:dyDescent="0.25">
      <c r="F357" s="6" t="s">
        <v>13</v>
      </c>
      <c r="G357" s="9"/>
      <c r="I357" s="10">
        <f>ROUND( D$356*G357,0 )</f>
        <v>0</v>
      </c>
    </row>
    <row r="358" spans="1:10" x14ac:dyDescent="0.25">
      <c r="F358" s="6" t="s">
        <v>14</v>
      </c>
      <c r="G358" s="8"/>
      <c r="J358" s="7">
        <f>ROUND( D$356*G358,2 )</f>
        <v>0</v>
      </c>
    </row>
    <row r="361" spans="1:10" x14ac:dyDescent="0.25">
      <c r="C361" s="5" t="s">
        <v>45</v>
      </c>
    </row>
    <row r="362" spans="1:10" x14ac:dyDescent="0.25">
      <c r="C362" s="5" t="s">
        <v>159</v>
      </c>
    </row>
    <row r="363" spans="1:10" x14ac:dyDescent="0.25">
      <c r="C363" s="5" t="s">
        <v>160</v>
      </c>
    </row>
    <row r="364" spans="1:10" x14ac:dyDescent="0.25">
      <c r="C364" s="5" t="s">
        <v>31</v>
      </c>
    </row>
    <row r="365" spans="1:10" x14ac:dyDescent="0.25">
      <c r="C365" s="5" t="s">
        <v>48</v>
      </c>
    </row>
    <row r="366" spans="1:10" x14ac:dyDescent="0.25">
      <c r="C366" s="5" t="s">
        <v>49</v>
      </c>
    </row>
    <row r="367" spans="1:10" x14ac:dyDescent="0.25">
      <c r="C367" s="5" t="s">
        <v>50</v>
      </c>
    </row>
    <row r="368" spans="1:10" x14ac:dyDescent="0.25">
      <c r="A368" s="5">
        <v>4</v>
      </c>
      <c r="B368" s="6" t="s">
        <v>169</v>
      </c>
      <c r="C368" s="5" t="s">
        <v>168</v>
      </c>
      <c r="D368" s="7">
        <f>ROUND( 60,2 )</f>
        <v>60</v>
      </c>
      <c r="E368" s="5" t="s">
        <v>11</v>
      </c>
      <c r="F368" s="6" t="s">
        <v>12</v>
      </c>
      <c r="G368" s="9"/>
      <c r="H368" s="10">
        <f>ROUND( D$368*G368,0 )</f>
        <v>0</v>
      </c>
    </row>
    <row r="369" spans="1:10" x14ac:dyDescent="0.25">
      <c r="F369" s="6" t="s">
        <v>13</v>
      </c>
      <c r="G369" s="9"/>
      <c r="I369" s="10">
        <f>ROUND( D$368*G369,0 )</f>
        <v>0</v>
      </c>
    </row>
    <row r="370" spans="1:10" x14ac:dyDescent="0.25">
      <c r="F370" s="6" t="s">
        <v>14</v>
      </c>
      <c r="G370" s="8"/>
      <c r="J370" s="7">
        <f>ROUND( D$368*G370,2 )</f>
        <v>0</v>
      </c>
    </row>
    <row r="373" spans="1:10" x14ac:dyDescent="0.25">
      <c r="C373" s="5" t="s">
        <v>45</v>
      </c>
    </row>
    <row r="374" spans="1:10" x14ac:dyDescent="0.25">
      <c r="C374" s="5" t="s">
        <v>159</v>
      </c>
    </row>
    <row r="375" spans="1:10" x14ac:dyDescent="0.25">
      <c r="C375" s="5" t="s">
        <v>160</v>
      </c>
    </row>
    <row r="376" spans="1:10" x14ac:dyDescent="0.25">
      <c r="C376" s="5" t="s">
        <v>31</v>
      </c>
    </row>
    <row r="377" spans="1:10" x14ac:dyDescent="0.25">
      <c r="C377" s="5" t="s">
        <v>48</v>
      </c>
    </row>
    <row r="378" spans="1:10" x14ac:dyDescent="0.25">
      <c r="C378" s="5" t="s">
        <v>49</v>
      </c>
    </row>
    <row r="379" spans="1:10" x14ac:dyDescent="0.25">
      <c r="C379" s="5" t="s">
        <v>50</v>
      </c>
    </row>
    <row r="380" spans="1:10" x14ac:dyDescent="0.25">
      <c r="A380" s="5">
        <v>5</v>
      </c>
      <c r="B380" s="6" t="s">
        <v>171</v>
      </c>
      <c r="C380" s="5" t="s">
        <v>170</v>
      </c>
      <c r="D380" s="7">
        <f>ROUND( 65,2 )</f>
        <v>65</v>
      </c>
      <c r="E380" s="5" t="s">
        <v>11</v>
      </c>
      <c r="F380" s="6" t="s">
        <v>12</v>
      </c>
      <c r="G380" s="9"/>
      <c r="H380" s="10">
        <f>ROUND( D$380*G380,0 )</f>
        <v>0</v>
      </c>
    </row>
    <row r="381" spans="1:10" x14ac:dyDescent="0.25">
      <c r="F381" s="6" t="s">
        <v>13</v>
      </c>
      <c r="G381" s="9"/>
      <c r="I381" s="10">
        <f>ROUND( D$380*G381,0 )</f>
        <v>0</v>
      </c>
    </row>
    <row r="382" spans="1:10" x14ac:dyDescent="0.25">
      <c r="F382" s="6" t="s">
        <v>14</v>
      </c>
      <c r="G382" s="8"/>
      <c r="J382" s="7">
        <f>ROUND( D$380*G382,2 )</f>
        <v>0</v>
      </c>
    </row>
    <row r="385" spans="1:10" x14ac:dyDescent="0.25">
      <c r="C385" s="5" t="s">
        <v>45</v>
      </c>
    </row>
    <row r="386" spans="1:10" x14ac:dyDescent="0.25">
      <c r="C386" s="5" t="s">
        <v>159</v>
      </c>
    </row>
    <row r="387" spans="1:10" x14ac:dyDescent="0.25">
      <c r="C387" s="5" t="s">
        <v>160</v>
      </c>
    </row>
    <row r="388" spans="1:10" x14ac:dyDescent="0.25">
      <c r="C388" s="5" t="s">
        <v>31</v>
      </c>
    </row>
    <row r="389" spans="1:10" x14ac:dyDescent="0.25">
      <c r="C389" s="5" t="s">
        <v>48</v>
      </c>
    </row>
    <row r="390" spans="1:10" x14ac:dyDescent="0.25">
      <c r="C390" s="5" t="s">
        <v>49</v>
      </c>
    </row>
    <row r="391" spans="1:10" x14ac:dyDescent="0.25">
      <c r="C391" s="5" t="s">
        <v>50</v>
      </c>
    </row>
    <row r="392" spans="1:10" x14ac:dyDescent="0.25">
      <c r="A392" s="5">
        <v>6</v>
      </c>
      <c r="B392" s="6" t="s">
        <v>173</v>
      </c>
      <c r="C392" s="5" t="s">
        <v>172</v>
      </c>
      <c r="D392" s="7">
        <f>ROUND( 10,2 )</f>
        <v>10</v>
      </c>
      <c r="E392" s="5" t="s">
        <v>11</v>
      </c>
      <c r="F392" s="6" t="s">
        <v>12</v>
      </c>
      <c r="G392" s="9"/>
      <c r="H392" s="10">
        <f>ROUND( D$392*G392,0 )</f>
        <v>0</v>
      </c>
    </row>
    <row r="393" spans="1:10" x14ac:dyDescent="0.25">
      <c r="F393" s="6" t="s">
        <v>13</v>
      </c>
      <c r="G393" s="9"/>
      <c r="I393" s="10">
        <f>ROUND( D$392*G393,0 )</f>
        <v>0</v>
      </c>
    </row>
    <row r="394" spans="1:10" x14ac:dyDescent="0.25">
      <c r="F394" s="6" t="s">
        <v>14</v>
      </c>
      <c r="G394" s="8"/>
      <c r="J394" s="7">
        <f>ROUND( D$392*G394,2 )</f>
        <v>0</v>
      </c>
    </row>
    <row r="397" spans="1:10" x14ac:dyDescent="0.25">
      <c r="C397" s="5" t="s">
        <v>174</v>
      </c>
    </row>
    <row r="398" spans="1:10" x14ac:dyDescent="0.25">
      <c r="C398" s="5" t="s">
        <v>175</v>
      </c>
    </row>
    <row r="399" spans="1:10" x14ac:dyDescent="0.25">
      <c r="C399" s="5" t="s">
        <v>176</v>
      </c>
    </row>
    <row r="400" spans="1:10" x14ac:dyDescent="0.25">
      <c r="C400" s="5" t="s">
        <v>177</v>
      </c>
    </row>
    <row r="401" spans="1:10" x14ac:dyDescent="0.25">
      <c r="C401" s="5" t="s">
        <v>178</v>
      </c>
    </row>
    <row r="402" spans="1:10" x14ac:dyDescent="0.25">
      <c r="A402" s="5">
        <v>7</v>
      </c>
      <c r="B402" s="6" t="s">
        <v>180</v>
      </c>
      <c r="C402" s="5" t="s">
        <v>179</v>
      </c>
      <c r="D402" s="7">
        <f>ROUND( 2,2 )</f>
        <v>2</v>
      </c>
      <c r="E402" s="5" t="s">
        <v>17</v>
      </c>
      <c r="F402" s="6" t="s">
        <v>12</v>
      </c>
      <c r="G402" s="9"/>
      <c r="H402" s="10">
        <f>ROUND( D$402*G402,0 )</f>
        <v>0</v>
      </c>
    </row>
    <row r="403" spans="1:10" x14ac:dyDescent="0.25">
      <c r="F403" s="6" t="s">
        <v>13</v>
      </c>
      <c r="G403" s="9"/>
      <c r="I403" s="10">
        <f>ROUND( D$402*G403,0 )</f>
        <v>0</v>
      </c>
    </row>
    <row r="404" spans="1:10" x14ac:dyDescent="0.25">
      <c r="F404" s="6" t="s">
        <v>14</v>
      </c>
      <c r="G404" s="8"/>
      <c r="J404" s="7">
        <f>ROUND( D$402*G404,2 )</f>
        <v>0</v>
      </c>
    </row>
    <row r="407" spans="1:10" x14ac:dyDescent="0.25">
      <c r="C407" s="5" t="s">
        <v>181</v>
      </c>
    </row>
    <row r="408" spans="1:10" x14ac:dyDescent="0.25">
      <c r="C408" s="5" t="s">
        <v>182</v>
      </c>
    </row>
    <row r="409" spans="1:10" x14ac:dyDescent="0.25">
      <c r="C409" s="5" t="s">
        <v>183</v>
      </c>
    </row>
    <row r="410" spans="1:10" x14ac:dyDescent="0.25">
      <c r="C410" s="5" t="s">
        <v>184</v>
      </c>
    </row>
    <row r="411" spans="1:10" x14ac:dyDescent="0.25">
      <c r="A411" s="5">
        <v>8</v>
      </c>
      <c r="B411" s="6" t="s">
        <v>186</v>
      </c>
      <c r="C411" s="5" t="s">
        <v>185</v>
      </c>
      <c r="D411" s="7">
        <f>ROUND( 4,2 )</f>
        <v>4</v>
      </c>
      <c r="E411" s="5" t="s">
        <v>17</v>
      </c>
      <c r="F411" s="6" t="s">
        <v>12</v>
      </c>
      <c r="G411" s="9"/>
      <c r="H411" s="10">
        <f>ROUND( D$411*G411,0 )</f>
        <v>0</v>
      </c>
    </row>
    <row r="412" spans="1:10" x14ac:dyDescent="0.25">
      <c r="F412" s="6" t="s">
        <v>13</v>
      </c>
      <c r="G412" s="8"/>
      <c r="I412" s="7">
        <f>ROUND( D$411*G412,2 )</f>
        <v>0</v>
      </c>
    </row>
    <row r="413" spans="1:10" x14ac:dyDescent="0.25">
      <c r="F413" s="6" t="s">
        <v>14</v>
      </c>
      <c r="G413" s="8"/>
      <c r="J413" s="7">
        <f>ROUND( D$411*G413,2 )</f>
        <v>0</v>
      </c>
    </row>
    <row r="416" spans="1:10" x14ac:dyDescent="0.25">
      <c r="C416" s="5" t="s">
        <v>181</v>
      </c>
    </row>
    <row r="417" spans="1:10" x14ac:dyDescent="0.25">
      <c r="C417" s="5" t="s">
        <v>182</v>
      </c>
    </row>
    <row r="418" spans="1:10" x14ac:dyDescent="0.25">
      <c r="C418" s="5" t="s">
        <v>183</v>
      </c>
    </row>
    <row r="419" spans="1:10" x14ac:dyDescent="0.25">
      <c r="C419" s="5" t="s">
        <v>184</v>
      </c>
    </row>
    <row r="420" spans="1:10" x14ac:dyDescent="0.25">
      <c r="A420" s="5">
        <v>9</v>
      </c>
      <c r="B420" s="6" t="s">
        <v>188</v>
      </c>
      <c r="C420" s="5" t="s">
        <v>187</v>
      </c>
      <c r="D420" s="7">
        <f>ROUND( 4,2 )</f>
        <v>4</v>
      </c>
      <c r="E420" s="5" t="s">
        <v>17</v>
      </c>
      <c r="F420" s="6" t="s">
        <v>12</v>
      </c>
      <c r="G420" s="9"/>
      <c r="H420" s="10">
        <f>ROUND( D$420*G420,0 )</f>
        <v>0</v>
      </c>
    </row>
    <row r="421" spans="1:10" x14ac:dyDescent="0.25">
      <c r="F421" s="6" t="s">
        <v>13</v>
      </c>
      <c r="G421" s="8"/>
      <c r="I421" s="7">
        <f>ROUND( D$420*G421,2 )</f>
        <v>0</v>
      </c>
    </row>
    <row r="422" spans="1:10" x14ac:dyDescent="0.25">
      <c r="F422" s="6" t="s">
        <v>14</v>
      </c>
      <c r="G422" s="8"/>
      <c r="J422" s="7">
        <f>ROUND( D$420*G422,2 )</f>
        <v>0</v>
      </c>
    </row>
    <row r="425" spans="1:10" x14ac:dyDescent="0.25">
      <c r="C425" s="5" t="s">
        <v>189</v>
      </c>
    </row>
    <row r="426" spans="1:10" x14ac:dyDescent="0.25">
      <c r="C426" s="5" t="s">
        <v>190</v>
      </c>
    </row>
    <row r="427" spans="1:10" x14ac:dyDescent="0.25">
      <c r="C427" s="5" t="s">
        <v>191</v>
      </c>
    </row>
    <row r="428" spans="1:10" x14ac:dyDescent="0.25">
      <c r="C428" s="5" t="s">
        <v>192</v>
      </c>
    </row>
    <row r="429" spans="1:10" x14ac:dyDescent="0.25">
      <c r="C429" s="5" t="s">
        <v>193</v>
      </c>
    </row>
    <row r="430" spans="1:10" x14ac:dyDescent="0.25">
      <c r="C430" s="5" t="s">
        <v>194</v>
      </c>
    </row>
    <row r="431" spans="1:10" x14ac:dyDescent="0.25">
      <c r="A431" s="5">
        <v>10</v>
      </c>
      <c r="B431" s="6" t="s">
        <v>196</v>
      </c>
      <c r="C431" s="5" t="s">
        <v>195</v>
      </c>
      <c r="D431" s="7">
        <f>ROUND( 2,2 )</f>
        <v>2</v>
      </c>
      <c r="E431" s="5" t="s">
        <v>17</v>
      </c>
      <c r="F431" s="6" t="s">
        <v>12</v>
      </c>
      <c r="G431" s="9"/>
      <c r="H431" s="10">
        <f>ROUND( D$431*G431,0 )</f>
        <v>0</v>
      </c>
    </row>
    <row r="432" spans="1:10" x14ac:dyDescent="0.25">
      <c r="F432" s="6" t="s">
        <v>13</v>
      </c>
      <c r="G432" s="9"/>
      <c r="I432" s="10">
        <f>ROUND( D$431*G432,0 )</f>
        <v>0</v>
      </c>
    </row>
    <row r="433" spans="1:10" x14ac:dyDescent="0.25">
      <c r="F433" s="6" t="s">
        <v>14</v>
      </c>
      <c r="G433" s="8"/>
      <c r="J433" s="7">
        <f>ROUND( D$431*G433,2 )</f>
        <v>0</v>
      </c>
    </row>
    <row r="436" spans="1:10" x14ac:dyDescent="0.25">
      <c r="C436" s="5" t="s">
        <v>197</v>
      </c>
    </row>
    <row r="437" spans="1:10" x14ac:dyDescent="0.25">
      <c r="C437" s="5" t="s">
        <v>198</v>
      </c>
    </row>
    <row r="438" spans="1:10" x14ac:dyDescent="0.25">
      <c r="C438" s="5" t="s">
        <v>199</v>
      </c>
    </row>
    <row r="439" spans="1:10" x14ac:dyDescent="0.25">
      <c r="C439" s="5" t="s">
        <v>192</v>
      </c>
    </row>
    <row r="440" spans="1:10" x14ac:dyDescent="0.25">
      <c r="C440" s="5" t="s">
        <v>193</v>
      </c>
    </row>
    <row r="441" spans="1:10" x14ac:dyDescent="0.25">
      <c r="C441" s="5" t="s">
        <v>200</v>
      </c>
    </row>
    <row r="442" spans="1:10" x14ac:dyDescent="0.25">
      <c r="A442" s="5">
        <v>11</v>
      </c>
      <c r="B442" s="6" t="s">
        <v>202</v>
      </c>
      <c r="C442" s="5" t="s">
        <v>201</v>
      </c>
      <c r="D442" s="7">
        <f>ROUND( 2,2 )</f>
        <v>2</v>
      </c>
      <c r="E442" s="5" t="s">
        <v>17</v>
      </c>
      <c r="F442" s="6" t="s">
        <v>12</v>
      </c>
      <c r="G442" s="9"/>
      <c r="H442" s="10">
        <f>ROUND( D$442*G442,0 )</f>
        <v>0</v>
      </c>
    </row>
    <row r="443" spans="1:10" x14ac:dyDescent="0.25">
      <c r="F443" s="6" t="s">
        <v>13</v>
      </c>
      <c r="G443" s="9"/>
      <c r="I443" s="10">
        <f>ROUND( D$442*G443,0 )</f>
        <v>0</v>
      </c>
    </row>
    <row r="444" spans="1:10" x14ac:dyDescent="0.25">
      <c r="F444" s="6" t="s">
        <v>14</v>
      </c>
      <c r="G444" s="8"/>
      <c r="J444" s="7">
        <f>ROUND( D$442*G444,2 )</f>
        <v>0</v>
      </c>
    </row>
    <row r="447" spans="1:10" x14ac:dyDescent="0.25">
      <c r="C447" s="5" t="s">
        <v>203</v>
      </c>
    </row>
    <row r="448" spans="1:10" x14ac:dyDescent="0.25">
      <c r="C448" s="5" t="s">
        <v>204</v>
      </c>
    </row>
    <row r="449" spans="1:10" x14ac:dyDescent="0.25">
      <c r="C449" s="5" t="s">
        <v>205</v>
      </c>
    </row>
    <row r="450" spans="1:10" x14ac:dyDescent="0.25">
      <c r="C450" s="5" t="s">
        <v>206</v>
      </c>
    </row>
    <row r="451" spans="1:10" x14ac:dyDescent="0.25">
      <c r="C451" s="5" t="s">
        <v>207</v>
      </c>
    </row>
    <row r="452" spans="1:10" x14ac:dyDescent="0.25">
      <c r="A452" s="5">
        <v>12</v>
      </c>
      <c r="B452" s="6" t="s">
        <v>209</v>
      </c>
      <c r="C452" s="5" t="s">
        <v>208</v>
      </c>
      <c r="D452" s="7">
        <f>ROUND( 4,2 )</f>
        <v>4</v>
      </c>
      <c r="E452" s="5" t="s">
        <v>17</v>
      </c>
      <c r="F452" s="6" t="s">
        <v>12</v>
      </c>
      <c r="G452" s="9"/>
      <c r="H452" s="10">
        <f>ROUND( D$452*G452,0 )</f>
        <v>0</v>
      </c>
    </row>
    <row r="453" spans="1:10" x14ac:dyDescent="0.25">
      <c r="F453" s="6" t="s">
        <v>13</v>
      </c>
      <c r="G453" s="9"/>
      <c r="I453" s="10">
        <f>ROUND( D$452*G453,0 )</f>
        <v>0</v>
      </c>
    </row>
    <row r="454" spans="1:10" x14ac:dyDescent="0.25">
      <c r="F454" s="6" t="s">
        <v>14</v>
      </c>
      <c r="G454" s="8"/>
      <c r="J454" s="7">
        <f>ROUND( D$452*G454,2 )</f>
        <v>0</v>
      </c>
    </row>
    <row r="457" spans="1:10" x14ac:dyDescent="0.25">
      <c r="C457" s="5" t="s">
        <v>64</v>
      </c>
    </row>
    <row r="458" spans="1:10" x14ac:dyDescent="0.25">
      <c r="C458" s="5" t="s">
        <v>65</v>
      </c>
    </row>
    <row r="459" spans="1:10" x14ac:dyDescent="0.25">
      <c r="C459" s="5" t="s">
        <v>210</v>
      </c>
    </row>
    <row r="460" spans="1:10" x14ac:dyDescent="0.25">
      <c r="C460" s="5" t="s">
        <v>211</v>
      </c>
    </row>
    <row r="461" spans="1:10" x14ac:dyDescent="0.25">
      <c r="A461" s="5">
        <v>13</v>
      </c>
      <c r="B461" s="6" t="s">
        <v>212</v>
      </c>
      <c r="C461" s="5" t="s">
        <v>185</v>
      </c>
      <c r="D461" s="7">
        <f>ROUND( 3,2 )</f>
        <v>3</v>
      </c>
      <c r="E461" s="5" t="s">
        <v>17</v>
      </c>
      <c r="F461" s="6" t="s">
        <v>12</v>
      </c>
      <c r="G461" s="9"/>
      <c r="H461" s="10">
        <f>ROUND( D$461*G461,0 )</f>
        <v>0</v>
      </c>
    </row>
    <row r="462" spans="1:10" x14ac:dyDescent="0.25">
      <c r="F462" s="6" t="s">
        <v>13</v>
      </c>
      <c r="G462" s="9"/>
      <c r="I462" s="10">
        <f>ROUND( D$461*G462,0 )</f>
        <v>0</v>
      </c>
    </row>
    <row r="463" spans="1:10" x14ac:dyDescent="0.25">
      <c r="F463" s="6" t="s">
        <v>14</v>
      </c>
      <c r="G463" s="8"/>
      <c r="J463" s="7">
        <f>ROUND( D$461*G463,2 )</f>
        <v>0</v>
      </c>
    </row>
    <row r="466" spans="1:10" x14ac:dyDescent="0.25">
      <c r="C466" s="5" t="s">
        <v>64</v>
      </c>
    </row>
    <row r="467" spans="1:10" x14ac:dyDescent="0.25">
      <c r="C467" s="5" t="s">
        <v>65</v>
      </c>
    </row>
    <row r="468" spans="1:10" x14ac:dyDescent="0.25">
      <c r="C468" s="5" t="s">
        <v>210</v>
      </c>
    </row>
    <row r="469" spans="1:10" x14ac:dyDescent="0.25">
      <c r="C469" s="5" t="s">
        <v>213</v>
      </c>
    </row>
    <row r="470" spans="1:10" x14ac:dyDescent="0.25">
      <c r="A470" s="5">
        <v>14</v>
      </c>
      <c r="B470" s="6" t="s">
        <v>214</v>
      </c>
      <c r="C470" s="5" t="s">
        <v>35</v>
      </c>
      <c r="D470" s="7">
        <f>ROUND( 4,2 )</f>
        <v>4</v>
      </c>
      <c r="E470" s="5" t="s">
        <v>17</v>
      </c>
      <c r="F470" s="6" t="s">
        <v>12</v>
      </c>
      <c r="G470" s="9"/>
      <c r="H470" s="10">
        <f>ROUND( D$470*G470,0 )</f>
        <v>0</v>
      </c>
    </row>
    <row r="471" spans="1:10" x14ac:dyDescent="0.25">
      <c r="F471" s="6" t="s">
        <v>13</v>
      </c>
      <c r="G471" s="9"/>
      <c r="I471" s="10">
        <f>ROUND( D$470*G471,0 )</f>
        <v>0</v>
      </c>
    </row>
    <row r="472" spans="1:10" x14ac:dyDescent="0.25">
      <c r="F472" s="6" t="s">
        <v>14</v>
      </c>
      <c r="G472" s="8"/>
      <c r="J472" s="7">
        <f>ROUND( D$470*G472,2 )</f>
        <v>0</v>
      </c>
    </row>
    <row r="475" spans="1:10" x14ac:dyDescent="0.25">
      <c r="C475" s="5" t="s">
        <v>64</v>
      </c>
    </row>
    <row r="476" spans="1:10" x14ac:dyDescent="0.25">
      <c r="C476" s="5" t="s">
        <v>65</v>
      </c>
    </row>
    <row r="477" spans="1:10" x14ac:dyDescent="0.25">
      <c r="C477" s="5" t="s">
        <v>210</v>
      </c>
    </row>
    <row r="478" spans="1:10" x14ac:dyDescent="0.25">
      <c r="C478" s="5" t="s">
        <v>215</v>
      </c>
    </row>
    <row r="479" spans="1:10" x14ac:dyDescent="0.25">
      <c r="A479" s="5">
        <v>15</v>
      </c>
      <c r="B479" s="6" t="s">
        <v>216</v>
      </c>
      <c r="C479" s="5" t="s">
        <v>187</v>
      </c>
      <c r="D479" s="7">
        <f>ROUND( 6,2 )</f>
        <v>6</v>
      </c>
      <c r="E479" s="5" t="s">
        <v>17</v>
      </c>
      <c r="F479" s="6" t="s">
        <v>12</v>
      </c>
      <c r="G479" s="9"/>
      <c r="H479" s="10">
        <f>ROUND( D$479*G479,0 )</f>
        <v>0</v>
      </c>
    </row>
    <row r="480" spans="1:10" x14ac:dyDescent="0.25">
      <c r="F480" s="6" t="s">
        <v>13</v>
      </c>
      <c r="G480" s="9"/>
      <c r="I480" s="10">
        <f>ROUND( D$479*G480,0 )</f>
        <v>0</v>
      </c>
    </row>
    <row r="481" spans="1:10" x14ac:dyDescent="0.25">
      <c r="F481" s="6" t="s">
        <v>14</v>
      </c>
      <c r="G481" s="8"/>
      <c r="J481" s="7">
        <f>ROUND( D$479*G481,2 )</f>
        <v>0</v>
      </c>
    </row>
    <row r="484" spans="1:10" x14ac:dyDescent="0.25">
      <c r="C484" s="5" t="s">
        <v>64</v>
      </c>
    </row>
    <row r="485" spans="1:10" x14ac:dyDescent="0.25">
      <c r="C485" s="5" t="s">
        <v>65</v>
      </c>
    </row>
    <row r="486" spans="1:10" x14ac:dyDescent="0.25">
      <c r="C486" s="5" t="s">
        <v>210</v>
      </c>
    </row>
    <row r="487" spans="1:10" x14ac:dyDescent="0.25">
      <c r="C487" s="5" t="s">
        <v>215</v>
      </c>
    </row>
    <row r="488" spans="1:10" x14ac:dyDescent="0.25">
      <c r="A488" s="5">
        <v>16</v>
      </c>
      <c r="B488" s="6" t="s">
        <v>218</v>
      </c>
      <c r="C488" s="5" t="s">
        <v>217</v>
      </c>
      <c r="D488" s="7">
        <f>ROUND( 2,2 )</f>
        <v>2</v>
      </c>
      <c r="E488" s="5" t="s">
        <v>17</v>
      </c>
      <c r="F488" s="6" t="s">
        <v>12</v>
      </c>
      <c r="G488" s="9"/>
      <c r="H488" s="10">
        <f>ROUND( D$488*G488,0 )</f>
        <v>0</v>
      </c>
    </row>
    <row r="489" spans="1:10" x14ac:dyDescent="0.25">
      <c r="F489" s="6" t="s">
        <v>13</v>
      </c>
      <c r="G489" s="9"/>
      <c r="I489" s="10">
        <f>ROUND( D$488*G489,0 )</f>
        <v>0</v>
      </c>
    </row>
    <row r="490" spans="1:10" x14ac:dyDescent="0.25">
      <c r="F490" s="6" t="s">
        <v>14</v>
      </c>
      <c r="G490" s="8"/>
      <c r="J490" s="7">
        <f>ROUND( D$488*G490,2 )</f>
        <v>0</v>
      </c>
    </row>
    <row r="493" spans="1:10" x14ac:dyDescent="0.25">
      <c r="C493" s="5" t="s">
        <v>219</v>
      </c>
    </row>
    <row r="494" spans="1:10" x14ac:dyDescent="0.25">
      <c r="A494" s="5">
        <v>17</v>
      </c>
      <c r="B494" s="6" t="s">
        <v>221</v>
      </c>
      <c r="C494" s="5" t="s">
        <v>220</v>
      </c>
      <c r="D494" s="7">
        <f>ROUND( 2,2 )</f>
        <v>2</v>
      </c>
      <c r="E494" s="5" t="s">
        <v>17</v>
      </c>
      <c r="F494" s="6" t="s">
        <v>12</v>
      </c>
      <c r="G494" s="9"/>
      <c r="H494" s="10">
        <f>ROUND( D$494*G494,0 )</f>
        <v>0</v>
      </c>
    </row>
    <row r="495" spans="1:10" x14ac:dyDescent="0.25">
      <c r="F495" s="6" t="s">
        <v>13</v>
      </c>
      <c r="G495" s="9"/>
      <c r="I495" s="10">
        <f>ROUND( D$494*G495,0 )</f>
        <v>0</v>
      </c>
    </row>
    <row r="496" spans="1:10" x14ac:dyDescent="0.25">
      <c r="F496" s="6" t="s">
        <v>14</v>
      </c>
      <c r="G496" s="8"/>
      <c r="J496" s="7">
        <f>ROUND( D$494*G496,2 )</f>
        <v>0</v>
      </c>
    </row>
    <row r="499" spans="1:10" x14ac:dyDescent="0.25">
      <c r="C499" s="5" t="s">
        <v>219</v>
      </c>
    </row>
    <row r="500" spans="1:10" x14ac:dyDescent="0.25">
      <c r="A500" s="5">
        <v>18</v>
      </c>
      <c r="B500" s="6" t="s">
        <v>223</v>
      </c>
      <c r="C500" s="5" t="s">
        <v>222</v>
      </c>
      <c r="D500" s="7">
        <f>ROUND( 2,2 )</f>
        <v>2</v>
      </c>
      <c r="E500" s="5" t="s">
        <v>17</v>
      </c>
      <c r="F500" s="6" t="s">
        <v>12</v>
      </c>
      <c r="G500" s="9"/>
      <c r="H500" s="10">
        <f>ROUND( D$500*G500,0 )</f>
        <v>0</v>
      </c>
    </row>
    <row r="501" spans="1:10" x14ac:dyDescent="0.25">
      <c r="F501" s="6" t="s">
        <v>13</v>
      </c>
      <c r="G501" s="9"/>
      <c r="I501" s="10">
        <f>ROUND( D$500*G501,0 )</f>
        <v>0</v>
      </c>
    </row>
    <row r="502" spans="1:10" x14ac:dyDescent="0.25">
      <c r="F502" s="6" t="s">
        <v>14</v>
      </c>
      <c r="G502" s="8"/>
      <c r="J502" s="7">
        <f>ROUND( D$500*G502,2 )</f>
        <v>0</v>
      </c>
    </row>
    <row r="505" spans="1:10" x14ac:dyDescent="0.25">
      <c r="C505" s="5" t="s">
        <v>224</v>
      </c>
    </row>
    <row r="506" spans="1:10" x14ac:dyDescent="0.25">
      <c r="C506" s="5" t="s">
        <v>192</v>
      </c>
    </row>
    <row r="507" spans="1:10" x14ac:dyDescent="0.25">
      <c r="C507" s="5" t="s">
        <v>225</v>
      </c>
    </row>
    <row r="508" spans="1:10" x14ac:dyDescent="0.25">
      <c r="C508" s="5" t="s">
        <v>226</v>
      </c>
    </row>
    <row r="509" spans="1:10" x14ac:dyDescent="0.25">
      <c r="A509" s="5">
        <v>19</v>
      </c>
      <c r="B509" s="6" t="s">
        <v>228</v>
      </c>
      <c r="C509" s="5" t="s">
        <v>227</v>
      </c>
      <c r="D509" s="7">
        <f>ROUND( 3,2 )</f>
        <v>3</v>
      </c>
      <c r="E509" s="5" t="s">
        <v>17</v>
      </c>
      <c r="F509" s="6" t="s">
        <v>12</v>
      </c>
      <c r="G509" s="9"/>
      <c r="H509" s="10">
        <f>ROUND( D$509*G509,0 )</f>
        <v>0</v>
      </c>
    </row>
    <row r="510" spans="1:10" x14ac:dyDescent="0.25">
      <c r="F510" s="6" t="s">
        <v>13</v>
      </c>
      <c r="G510" s="9"/>
      <c r="I510" s="10">
        <f>ROUND( D$509*G510,0 )</f>
        <v>0</v>
      </c>
    </row>
    <row r="511" spans="1:10" x14ac:dyDescent="0.25">
      <c r="F511" s="6" t="s">
        <v>14</v>
      </c>
      <c r="G511" s="8"/>
      <c r="J511" s="7">
        <f>ROUND( D$509*G511,2 )</f>
        <v>0</v>
      </c>
    </row>
    <row r="514" spans="1:10" x14ac:dyDescent="0.25">
      <c r="C514" s="5" t="s">
        <v>229</v>
      </c>
    </row>
    <row r="515" spans="1:10" x14ac:dyDescent="0.25">
      <c r="C515" s="5" t="s">
        <v>230</v>
      </c>
    </row>
    <row r="516" spans="1:10" x14ac:dyDescent="0.25">
      <c r="A516" s="5">
        <v>20</v>
      </c>
      <c r="B516" s="6" t="s">
        <v>232</v>
      </c>
      <c r="C516" s="5" t="s">
        <v>231</v>
      </c>
      <c r="D516" s="7">
        <f>ROUND( 2,2 )</f>
        <v>2</v>
      </c>
      <c r="E516" s="5" t="s">
        <v>17</v>
      </c>
      <c r="F516" s="6" t="s">
        <v>12</v>
      </c>
      <c r="G516" s="9"/>
      <c r="H516" s="10">
        <f>ROUND( D$516*G516,0 )</f>
        <v>0</v>
      </c>
    </row>
    <row r="517" spans="1:10" x14ac:dyDescent="0.25">
      <c r="F517" s="6" t="s">
        <v>13</v>
      </c>
      <c r="G517" s="9"/>
      <c r="I517" s="10">
        <f>ROUND( D$516*G517,0 )</f>
        <v>0</v>
      </c>
    </row>
    <row r="518" spans="1:10" x14ac:dyDescent="0.25">
      <c r="F518" s="6" t="s">
        <v>14</v>
      </c>
      <c r="G518" s="8"/>
      <c r="J518" s="7">
        <f>ROUND( D$516*G518,2 )</f>
        <v>0</v>
      </c>
    </row>
    <row r="521" spans="1:10" x14ac:dyDescent="0.25">
      <c r="C521" s="5" t="s">
        <v>233</v>
      </c>
    </row>
    <row r="522" spans="1:10" x14ac:dyDescent="0.25">
      <c r="C522" s="5" t="s">
        <v>234</v>
      </c>
    </row>
    <row r="523" spans="1:10" x14ac:dyDescent="0.25">
      <c r="C523" s="5" t="s">
        <v>235</v>
      </c>
    </row>
    <row r="524" spans="1:10" x14ac:dyDescent="0.25">
      <c r="C524" s="5" t="s">
        <v>236</v>
      </c>
    </row>
    <row r="525" spans="1:10" x14ac:dyDescent="0.25">
      <c r="C525" s="5" t="s">
        <v>237</v>
      </c>
    </row>
    <row r="526" spans="1:10" x14ac:dyDescent="0.25">
      <c r="C526" s="5" t="s">
        <v>238</v>
      </c>
    </row>
    <row r="527" spans="1:10" x14ac:dyDescent="0.25">
      <c r="C527" s="5" t="s">
        <v>239</v>
      </c>
    </row>
    <row r="528" spans="1:10" x14ac:dyDescent="0.25">
      <c r="A528" s="5">
        <v>21</v>
      </c>
      <c r="B528" s="6" t="s">
        <v>241</v>
      </c>
      <c r="C528" s="5" t="s">
        <v>240</v>
      </c>
      <c r="D528" s="7">
        <f>ROUND( 2,2 )</f>
        <v>2</v>
      </c>
      <c r="E528" s="5" t="s">
        <v>17</v>
      </c>
      <c r="F528" s="6" t="s">
        <v>12</v>
      </c>
      <c r="G528" s="9"/>
      <c r="H528" s="10">
        <f>ROUND( D$528*G528,0 )</f>
        <v>0</v>
      </c>
    </row>
    <row r="529" spans="1:10" x14ac:dyDescent="0.25">
      <c r="F529" s="6" t="s">
        <v>13</v>
      </c>
      <c r="G529" s="9"/>
      <c r="I529" s="10">
        <f>ROUND( D$528*G529,0 )</f>
        <v>0</v>
      </c>
    </row>
    <row r="530" spans="1:10" x14ac:dyDescent="0.25">
      <c r="F530" s="6" t="s">
        <v>14</v>
      </c>
      <c r="G530" s="8"/>
      <c r="J530" s="7">
        <f>ROUND( D$528*G530,2 )</f>
        <v>0</v>
      </c>
    </row>
    <row r="533" spans="1:10" x14ac:dyDescent="0.25">
      <c r="C533" s="5" t="s">
        <v>242</v>
      </c>
    </row>
    <row r="534" spans="1:10" x14ac:dyDescent="0.25">
      <c r="C534" s="5" t="s">
        <v>243</v>
      </c>
    </row>
    <row r="535" spans="1:10" x14ac:dyDescent="0.25">
      <c r="C535" s="5" t="s">
        <v>244</v>
      </c>
    </row>
    <row r="536" spans="1:10" x14ac:dyDescent="0.25">
      <c r="C536" s="5" t="s">
        <v>245</v>
      </c>
    </row>
    <row r="537" spans="1:10" x14ac:dyDescent="0.25">
      <c r="C537" s="5" t="s">
        <v>246</v>
      </c>
    </row>
    <row r="538" spans="1:10" x14ac:dyDescent="0.25">
      <c r="C538" s="5" t="s">
        <v>247</v>
      </c>
    </row>
    <row r="539" spans="1:10" x14ac:dyDescent="0.25">
      <c r="C539" s="5" t="s">
        <v>192</v>
      </c>
    </row>
    <row r="540" spans="1:10" x14ac:dyDescent="0.25">
      <c r="C540" s="5" t="s">
        <v>248</v>
      </c>
    </row>
    <row r="541" spans="1:10" x14ac:dyDescent="0.25">
      <c r="A541" s="5">
        <v>22</v>
      </c>
      <c r="B541" s="6" t="s">
        <v>250</v>
      </c>
      <c r="C541" s="5" t="s">
        <v>249</v>
      </c>
      <c r="D541" s="7">
        <f>ROUND( 1,2 )</f>
        <v>1</v>
      </c>
      <c r="E541" s="5" t="s">
        <v>17</v>
      </c>
      <c r="F541" s="6" t="s">
        <v>12</v>
      </c>
      <c r="G541" s="9"/>
      <c r="H541" s="10">
        <f>ROUND( D$541*G541,0 )</f>
        <v>0</v>
      </c>
    </row>
    <row r="542" spans="1:10" x14ac:dyDescent="0.25">
      <c r="F542" s="6" t="s">
        <v>13</v>
      </c>
      <c r="G542" s="9"/>
      <c r="I542" s="10">
        <f>ROUND( D$541*G542,0 )</f>
        <v>0</v>
      </c>
    </row>
    <row r="543" spans="1:10" x14ac:dyDescent="0.25">
      <c r="F543" s="6" t="s">
        <v>14</v>
      </c>
      <c r="G543" s="8"/>
      <c r="J543" s="7">
        <f>ROUND( D$541*G543,2 )</f>
        <v>0</v>
      </c>
    </row>
    <row r="546" spans="1:10" x14ac:dyDescent="0.25">
      <c r="C546" s="5" t="s">
        <v>251</v>
      </c>
    </row>
    <row r="547" spans="1:10" x14ac:dyDescent="0.25">
      <c r="C547" s="5" t="s">
        <v>252</v>
      </c>
    </row>
    <row r="548" spans="1:10" x14ac:dyDescent="0.25">
      <c r="C548" s="5" t="s">
        <v>253</v>
      </c>
    </row>
    <row r="549" spans="1:10" x14ac:dyDescent="0.25">
      <c r="C549" s="5" t="s">
        <v>192</v>
      </c>
    </row>
    <row r="550" spans="1:10" x14ac:dyDescent="0.25">
      <c r="C550" s="5" t="s">
        <v>254</v>
      </c>
    </row>
    <row r="551" spans="1:10" x14ac:dyDescent="0.25">
      <c r="A551" s="5">
        <v>23</v>
      </c>
      <c r="B551" s="6" t="s">
        <v>256</v>
      </c>
      <c r="C551" s="5" t="s">
        <v>255</v>
      </c>
      <c r="D551" s="7">
        <f>ROUND( 1,2 )</f>
        <v>1</v>
      </c>
      <c r="E551" s="5" t="s">
        <v>17</v>
      </c>
      <c r="F551" s="6" t="s">
        <v>12</v>
      </c>
      <c r="G551" s="9"/>
      <c r="H551" s="10">
        <f>ROUND( D$551*G551,0 )</f>
        <v>0</v>
      </c>
    </row>
    <row r="552" spans="1:10" x14ac:dyDescent="0.25">
      <c r="F552" s="6" t="s">
        <v>13</v>
      </c>
      <c r="G552" s="9"/>
      <c r="I552" s="10">
        <f>ROUND( D$551*G552,0 )</f>
        <v>0</v>
      </c>
    </row>
    <row r="553" spans="1:10" x14ac:dyDescent="0.25">
      <c r="F553" s="6" t="s">
        <v>14</v>
      </c>
      <c r="G553" s="8"/>
      <c r="J553" s="7">
        <f>ROUND( D$551*G553,2 )</f>
        <v>0</v>
      </c>
    </row>
    <row r="556" spans="1:10" x14ac:dyDescent="0.25">
      <c r="C556" s="5" t="s">
        <v>197</v>
      </c>
    </row>
    <row r="557" spans="1:10" x14ac:dyDescent="0.25">
      <c r="C557" s="5" t="s">
        <v>198</v>
      </c>
    </row>
    <row r="558" spans="1:10" x14ac:dyDescent="0.25">
      <c r="C558" s="5" t="s">
        <v>199</v>
      </c>
    </row>
    <row r="559" spans="1:10" x14ac:dyDescent="0.25">
      <c r="C559" s="5" t="s">
        <v>192</v>
      </c>
    </row>
    <row r="560" spans="1:10" x14ac:dyDescent="0.25">
      <c r="C560" s="5" t="s">
        <v>193</v>
      </c>
    </row>
    <row r="561" spans="1:10" x14ac:dyDescent="0.25">
      <c r="C561" s="5" t="s">
        <v>200</v>
      </c>
    </row>
    <row r="562" spans="1:10" x14ac:dyDescent="0.25">
      <c r="A562" s="5">
        <v>24</v>
      </c>
      <c r="B562" s="6" t="s">
        <v>202</v>
      </c>
      <c r="C562" s="5" t="s">
        <v>201</v>
      </c>
      <c r="D562" s="7">
        <f>ROUND( 1,2 )</f>
        <v>1</v>
      </c>
      <c r="E562" s="5" t="s">
        <v>17</v>
      </c>
      <c r="F562" s="6" t="s">
        <v>12</v>
      </c>
      <c r="G562" s="9"/>
      <c r="H562" s="10">
        <f>ROUND( D$562*G562,0 )</f>
        <v>0</v>
      </c>
    </row>
    <row r="563" spans="1:10" x14ac:dyDescent="0.25">
      <c r="F563" s="6" t="s">
        <v>13</v>
      </c>
      <c r="G563" s="9"/>
      <c r="I563" s="10">
        <f>ROUND( D$562*G563,0 )</f>
        <v>0</v>
      </c>
    </row>
    <row r="564" spans="1:10" x14ac:dyDescent="0.25">
      <c r="F564" s="6" t="s">
        <v>14</v>
      </c>
      <c r="G564" s="8"/>
      <c r="J564" s="7">
        <f>ROUND( D$562*G564,2 )</f>
        <v>0</v>
      </c>
    </row>
    <row r="567" spans="1:10" x14ac:dyDescent="0.25">
      <c r="C567" s="5" t="s">
        <v>257</v>
      </c>
    </row>
    <row r="568" spans="1:10" x14ac:dyDescent="0.25">
      <c r="C568" s="5" t="s">
        <v>192</v>
      </c>
    </row>
    <row r="569" spans="1:10" x14ac:dyDescent="0.25">
      <c r="C569" s="5" t="s">
        <v>258</v>
      </c>
    </row>
    <row r="570" spans="1:10" x14ac:dyDescent="0.25">
      <c r="A570" s="5">
        <v>25</v>
      </c>
      <c r="B570" s="6" t="s">
        <v>259</v>
      </c>
      <c r="C570" s="5" t="s">
        <v>33</v>
      </c>
      <c r="D570" s="7">
        <f>ROUND( 3,2 )</f>
        <v>3</v>
      </c>
      <c r="E570" s="5" t="s">
        <v>17</v>
      </c>
      <c r="F570" s="6" t="s">
        <v>12</v>
      </c>
      <c r="G570" s="9"/>
      <c r="H570" s="10">
        <f>ROUND( D$570*G570,0 )</f>
        <v>0</v>
      </c>
    </row>
    <row r="571" spans="1:10" x14ac:dyDescent="0.25">
      <c r="F571" s="6" t="s">
        <v>13</v>
      </c>
      <c r="G571" s="9"/>
      <c r="I571" s="10">
        <f>ROUND( D$570*G571,0 )</f>
        <v>0</v>
      </c>
    </row>
    <row r="572" spans="1:10" x14ac:dyDescent="0.25">
      <c r="F572" s="6" t="s">
        <v>14</v>
      </c>
      <c r="G572" s="8"/>
      <c r="J572" s="7">
        <f>ROUND( D$570*G572,2 )</f>
        <v>0</v>
      </c>
    </row>
    <row r="575" spans="1:10" x14ac:dyDescent="0.25">
      <c r="C575" s="5" t="s">
        <v>260</v>
      </c>
    </row>
    <row r="576" spans="1:10" x14ac:dyDescent="0.25">
      <c r="C576" s="5" t="s">
        <v>261</v>
      </c>
    </row>
    <row r="577" spans="1:10" x14ac:dyDescent="0.25">
      <c r="C577" s="5" t="s">
        <v>262</v>
      </c>
    </row>
    <row r="578" spans="1:10" x14ac:dyDescent="0.25">
      <c r="C578" s="5" t="s">
        <v>263</v>
      </c>
    </row>
    <row r="579" spans="1:10" x14ac:dyDescent="0.25">
      <c r="A579" s="5">
        <v>26</v>
      </c>
      <c r="B579" s="6" t="s">
        <v>265</v>
      </c>
      <c r="C579" s="5" t="s">
        <v>264</v>
      </c>
      <c r="D579" s="7">
        <f>ROUND( 1,2 )</f>
        <v>1</v>
      </c>
      <c r="E579" s="5" t="s">
        <v>17</v>
      </c>
      <c r="F579" s="6" t="s">
        <v>12</v>
      </c>
      <c r="G579" s="9"/>
      <c r="H579" s="10">
        <f>ROUND( D$579*G579,0 )</f>
        <v>0</v>
      </c>
    </row>
    <row r="580" spans="1:10" x14ac:dyDescent="0.25">
      <c r="F580" s="6" t="s">
        <v>13</v>
      </c>
      <c r="G580" s="9"/>
      <c r="I580" s="10">
        <f>ROUND( D$579*G580,0 )</f>
        <v>0</v>
      </c>
    </row>
    <row r="581" spans="1:10" x14ac:dyDescent="0.25">
      <c r="F581" s="6" t="s">
        <v>14</v>
      </c>
      <c r="G581" s="8"/>
      <c r="J581" s="7">
        <f>ROUND( D$579*G581,2 )</f>
        <v>0</v>
      </c>
    </row>
    <row r="584" spans="1:10" x14ac:dyDescent="0.25">
      <c r="C584" s="5" t="s">
        <v>266</v>
      </c>
    </row>
    <row r="585" spans="1:10" x14ac:dyDescent="0.25">
      <c r="C585" s="5" t="s">
        <v>267</v>
      </c>
    </row>
    <row r="586" spans="1:10" x14ac:dyDescent="0.25">
      <c r="C586" s="5" t="s">
        <v>268</v>
      </c>
    </row>
    <row r="587" spans="1:10" x14ac:dyDescent="0.25">
      <c r="C587" s="5" t="s">
        <v>269</v>
      </c>
    </row>
    <row r="588" spans="1:10" x14ac:dyDescent="0.25">
      <c r="C588" s="5" t="s">
        <v>270</v>
      </c>
    </row>
    <row r="589" spans="1:10" x14ac:dyDescent="0.25">
      <c r="C589" s="5" t="s">
        <v>271</v>
      </c>
    </row>
    <row r="590" spans="1:10" x14ac:dyDescent="0.25">
      <c r="C590" s="5" t="s">
        <v>272</v>
      </c>
    </row>
    <row r="591" spans="1:10" x14ac:dyDescent="0.25">
      <c r="C591" s="5" t="s">
        <v>273</v>
      </c>
    </row>
    <row r="592" spans="1:10" x14ac:dyDescent="0.25">
      <c r="A592" s="5">
        <v>27</v>
      </c>
      <c r="B592" s="6" t="s">
        <v>275</v>
      </c>
      <c r="C592" s="5" t="s">
        <v>274</v>
      </c>
      <c r="D592" s="7">
        <f>ROUND( 1,2 )</f>
        <v>1</v>
      </c>
      <c r="E592" s="5" t="s">
        <v>17</v>
      </c>
      <c r="F592" s="6" t="s">
        <v>12</v>
      </c>
      <c r="G592" s="9"/>
      <c r="H592" s="10">
        <f>ROUND( D$592*G592,0 )</f>
        <v>0</v>
      </c>
    </row>
    <row r="593" spans="1:10" x14ac:dyDescent="0.25">
      <c r="F593" s="6" t="s">
        <v>13</v>
      </c>
      <c r="G593" s="9"/>
      <c r="I593" s="10">
        <f>ROUND( D$592*G593,0 )</f>
        <v>0</v>
      </c>
    </row>
    <row r="594" spans="1:10" x14ac:dyDescent="0.25">
      <c r="F594" s="6" t="s">
        <v>14</v>
      </c>
      <c r="G594" s="8"/>
      <c r="J594" s="7">
        <f>ROUND( D$592*G594,2 )</f>
        <v>0</v>
      </c>
    </row>
    <row r="597" spans="1:10" x14ac:dyDescent="0.25">
      <c r="C597" s="5" t="s">
        <v>266</v>
      </c>
    </row>
    <row r="598" spans="1:10" x14ac:dyDescent="0.25">
      <c r="C598" s="5" t="s">
        <v>267</v>
      </c>
    </row>
    <row r="599" spans="1:10" x14ac:dyDescent="0.25">
      <c r="C599" s="5" t="s">
        <v>268</v>
      </c>
    </row>
    <row r="600" spans="1:10" x14ac:dyDescent="0.25">
      <c r="C600" s="5" t="s">
        <v>269</v>
      </c>
    </row>
    <row r="601" spans="1:10" x14ac:dyDescent="0.25">
      <c r="C601" s="5" t="s">
        <v>270</v>
      </c>
    </row>
    <row r="602" spans="1:10" x14ac:dyDescent="0.25">
      <c r="C602" s="5" t="s">
        <v>271</v>
      </c>
    </row>
    <row r="603" spans="1:10" x14ac:dyDescent="0.25">
      <c r="C603" s="5" t="s">
        <v>272</v>
      </c>
    </row>
    <row r="604" spans="1:10" x14ac:dyDescent="0.25">
      <c r="C604" s="5" t="s">
        <v>273</v>
      </c>
    </row>
    <row r="605" spans="1:10" x14ac:dyDescent="0.25">
      <c r="A605" s="5">
        <v>28</v>
      </c>
      <c r="B605" s="6" t="s">
        <v>277</v>
      </c>
      <c r="C605" s="5" t="s">
        <v>276</v>
      </c>
      <c r="D605" s="7">
        <f>ROUND( 1,2 )</f>
        <v>1</v>
      </c>
      <c r="E605" s="5" t="s">
        <v>17</v>
      </c>
      <c r="F605" s="6" t="s">
        <v>12</v>
      </c>
      <c r="G605" s="9"/>
      <c r="H605" s="10">
        <f>ROUND( D$605*G605,0 )</f>
        <v>0</v>
      </c>
    </row>
    <row r="606" spans="1:10" x14ac:dyDescent="0.25">
      <c r="F606" s="6" t="s">
        <v>13</v>
      </c>
      <c r="G606" s="9"/>
      <c r="I606" s="10">
        <f>ROUND( D$605*G606,0 )</f>
        <v>0</v>
      </c>
    </row>
    <row r="607" spans="1:10" x14ac:dyDescent="0.25">
      <c r="F607" s="6" t="s">
        <v>14</v>
      </c>
      <c r="G607" s="8"/>
      <c r="J607" s="7">
        <f>ROUND( D$605*G607,2 )</f>
        <v>0</v>
      </c>
    </row>
    <row r="610" spans="1:10" x14ac:dyDescent="0.25">
      <c r="C610" s="5" t="s">
        <v>278</v>
      </c>
    </row>
    <row r="611" spans="1:10" x14ac:dyDescent="0.25">
      <c r="C611" s="5" t="s">
        <v>279</v>
      </c>
    </row>
    <row r="612" spans="1:10" x14ac:dyDescent="0.25">
      <c r="C612" s="5" t="s">
        <v>280</v>
      </c>
    </row>
    <row r="613" spans="1:10" x14ac:dyDescent="0.25">
      <c r="C613" s="5" t="s">
        <v>281</v>
      </c>
    </row>
    <row r="614" spans="1:10" x14ac:dyDescent="0.25">
      <c r="C614" s="5" t="s">
        <v>282</v>
      </c>
    </row>
    <row r="615" spans="1:10" x14ac:dyDescent="0.25">
      <c r="C615" s="5" t="s">
        <v>283</v>
      </c>
    </row>
    <row r="616" spans="1:10" x14ac:dyDescent="0.25">
      <c r="A616" s="5">
        <v>29</v>
      </c>
      <c r="B616" s="6" t="s">
        <v>285</v>
      </c>
      <c r="C616" s="5" t="s">
        <v>284</v>
      </c>
      <c r="D616" s="7">
        <f>ROUND( 1,2 )</f>
        <v>1</v>
      </c>
      <c r="E616" s="5" t="s">
        <v>17</v>
      </c>
      <c r="F616" s="6" t="s">
        <v>12</v>
      </c>
      <c r="G616" s="9"/>
      <c r="H616" s="10">
        <f>ROUND( D$616*G616,0 )</f>
        <v>0</v>
      </c>
    </row>
    <row r="617" spans="1:10" x14ac:dyDescent="0.25">
      <c r="F617" s="6" t="s">
        <v>13</v>
      </c>
      <c r="G617" s="9"/>
      <c r="I617" s="10">
        <f>ROUND( D$616*G617,0 )</f>
        <v>0</v>
      </c>
    </row>
    <row r="618" spans="1:10" x14ac:dyDescent="0.25">
      <c r="F618" s="6" t="s">
        <v>14</v>
      </c>
      <c r="G618" s="8"/>
      <c r="J618" s="7">
        <f>ROUND( D$616*G618,2 )</f>
        <v>0</v>
      </c>
    </row>
    <row r="621" spans="1:10" x14ac:dyDescent="0.25">
      <c r="C621" s="5" t="s">
        <v>284</v>
      </c>
    </row>
    <row r="622" spans="1:10" x14ac:dyDescent="0.25">
      <c r="C622" s="5" t="s">
        <v>286</v>
      </c>
    </row>
    <row r="623" spans="1:10" x14ac:dyDescent="0.25">
      <c r="C623" s="5" t="s">
        <v>287</v>
      </c>
    </row>
    <row r="624" spans="1:10" x14ac:dyDescent="0.25">
      <c r="C624" s="5" t="s">
        <v>288</v>
      </c>
    </row>
    <row r="625" spans="1:10" x14ac:dyDescent="0.25">
      <c r="A625" s="5">
        <v>30</v>
      </c>
      <c r="B625" s="6" t="s">
        <v>285</v>
      </c>
      <c r="C625" s="5" t="s">
        <v>284</v>
      </c>
      <c r="D625" s="7">
        <f>ROUND( 1,2 )</f>
        <v>1</v>
      </c>
      <c r="E625" s="5" t="s">
        <v>17</v>
      </c>
      <c r="F625" s="6" t="s">
        <v>12</v>
      </c>
      <c r="G625" s="9"/>
      <c r="H625" s="10">
        <f>ROUND( D$625*G625,0 )</f>
        <v>0</v>
      </c>
    </row>
    <row r="626" spans="1:10" x14ac:dyDescent="0.25">
      <c r="F626" s="6" t="s">
        <v>13</v>
      </c>
      <c r="G626" s="9"/>
      <c r="I626" s="10">
        <f>ROUND( D$625*G626,0 )</f>
        <v>0</v>
      </c>
    </row>
    <row r="627" spans="1:10" x14ac:dyDescent="0.25">
      <c r="F627" s="6" t="s">
        <v>14</v>
      </c>
      <c r="G627" s="8"/>
      <c r="J627" s="7">
        <f>ROUND( D$625*G627,2 )</f>
        <v>0</v>
      </c>
    </row>
    <row r="630" spans="1:10" x14ac:dyDescent="0.25">
      <c r="C630" s="5" t="s">
        <v>289</v>
      </c>
    </row>
    <row r="631" spans="1:10" x14ac:dyDescent="0.25">
      <c r="C631" s="5" t="s">
        <v>290</v>
      </c>
    </row>
    <row r="632" spans="1:10" x14ac:dyDescent="0.25">
      <c r="C632" s="5" t="s">
        <v>291</v>
      </c>
    </row>
    <row r="633" spans="1:10" x14ac:dyDescent="0.25">
      <c r="A633" s="5">
        <v>31</v>
      </c>
      <c r="B633" s="6" t="s">
        <v>293</v>
      </c>
      <c r="C633" s="5" t="s">
        <v>292</v>
      </c>
      <c r="D633" s="7">
        <f>ROUND( 1,2 )</f>
        <v>1</v>
      </c>
      <c r="E633" s="5" t="s">
        <v>17</v>
      </c>
      <c r="F633" s="6" t="s">
        <v>12</v>
      </c>
      <c r="G633" s="9"/>
      <c r="H633" s="10">
        <f>ROUND( D$633*G633,0 )</f>
        <v>0</v>
      </c>
    </row>
    <row r="634" spans="1:10" x14ac:dyDescent="0.25">
      <c r="F634" s="6" t="s">
        <v>13</v>
      </c>
      <c r="G634" s="9"/>
      <c r="I634" s="10">
        <f>ROUND( D$633*G634,0 )</f>
        <v>0</v>
      </c>
    </row>
    <row r="635" spans="1:10" x14ac:dyDescent="0.25">
      <c r="F635" s="6" t="s">
        <v>14</v>
      </c>
      <c r="G635" s="8"/>
      <c r="J635" s="7">
        <f>ROUND( D$633*G635,2 )</f>
        <v>0</v>
      </c>
    </row>
    <row r="638" spans="1:10" x14ac:dyDescent="0.25">
      <c r="C638" s="5" t="s">
        <v>294</v>
      </c>
    </row>
    <row r="639" spans="1:10" x14ac:dyDescent="0.25">
      <c r="C639" s="5" t="s">
        <v>295</v>
      </c>
    </row>
    <row r="640" spans="1:10" x14ac:dyDescent="0.25">
      <c r="C640" s="5" t="s">
        <v>296</v>
      </c>
    </row>
    <row r="641" spans="1:10" x14ac:dyDescent="0.25">
      <c r="C641" s="5" t="s">
        <v>297</v>
      </c>
    </row>
    <row r="642" spans="1:10" x14ac:dyDescent="0.25">
      <c r="C642" s="5" t="s">
        <v>298</v>
      </c>
    </row>
    <row r="643" spans="1:10" x14ac:dyDescent="0.25">
      <c r="C643" s="5" t="s">
        <v>299</v>
      </c>
    </row>
    <row r="644" spans="1:10" x14ac:dyDescent="0.25">
      <c r="C644" s="5"/>
    </row>
    <row r="645" spans="1:10" x14ac:dyDescent="0.25">
      <c r="C645" s="5" t="s">
        <v>300</v>
      </c>
    </row>
    <row r="646" spans="1:10" x14ac:dyDescent="0.25">
      <c r="C646" s="5" t="s">
        <v>301</v>
      </c>
    </row>
    <row r="647" spans="1:10" x14ac:dyDescent="0.25">
      <c r="C647" s="5" t="s">
        <v>302</v>
      </c>
    </row>
    <row r="648" spans="1:10" x14ac:dyDescent="0.25">
      <c r="C648" s="5" t="s">
        <v>303</v>
      </c>
    </row>
    <row r="649" spans="1:10" x14ac:dyDescent="0.25">
      <c r="C649" s="5" t="s">
        <v>304</v>
      </c>
    </row>
    <row r="650" spans="1:10" x14ac:dyDescent="0.25">
      <c r="C650" s="5" t="s">
        <v>305</v>
      </c>
    </row>
    <row r="651" spans="1:10" x14ac:dyDescent="0.25">
      <c r="A651" s="5">
        <v>32</v>
      </c>
      <c r="B651" s="6" t="s">
        <v>307</v>
      </c>
      <c r="C651" s="5" t="s">
        <v>306</v>
      </c>
      <c r="D651" s="7">
        <f>ROUND( 1,2 )</f>
        <v>1</v>
      </c>
      <c r="E651" s="5" t="s">
        <v>17</v>
      </c>
      <c r="F651" s="6" t="s">
        <v>12</v>
      </c>
      <c r="G651" s="9"/>
      <c r="H651" s="10">
        <f>ROUND( D$651*G651,0 )</f>
        <v>0</v>
      </c>
    </row>
    <row r="652" spans="1:10" x14ac:dyDescent="0.25">
      <c r="F652" s="6" t="s">
        <v>13</v>
      </c>
      <c r="G652" s="9"/>
      <c r="I652" s="10">
        <f>ROUND( D$651*G652,0 )</f>
        <v>0</v>
      </c>
    </row>
    <row r="653" spans="1:10" x14ac:dyDescent="0.25">
      <c r="F653" s="6" t="s">
        <v>14</v>
      </c>
      <c r="G653" s="8"/>
      <c r="J653" s="7">
        <f>ROUND( D$651*G653,2 )</f>
        <v>0</v>
      </c>
    </row>
    <row r="656" spans="1:10" x14ac:dyDescent="0.25">
      <c r="C656" s="5" t="s">
        <v>308</v>
      </c>
    </row>
    <row r="657" spans="1:10" x14ac:dyDescent="0.25">
      <c r="C657" s="5" t="s">
        <v>309</v>
      </c>
    </row>
    <row r="658" spans="1:10" x14ac:dyDescent="0.25">
      <c r="C658" s="5" t="s">
        <v>310</v>
      </c>
    </row>
    <row r="659" spans="1:10" x14ac:dyDescent="0.25">
      <c r="C659" s="5" t="s">
        <v>290</v>
      </c>
    </row>
    <row r="660" spans="1:10" x14ac:dyDescent="0.25">
      <c r="C660" s="5" t="s">
        <v>311</v>
      </c>
    </row>
    <row r="661" spans="1:10" x14ac:dyDescent="0.25">
      <c r="C661" s="5" t="s">
        <v>312</v>
      </c>
    </row>
    <row r="662" spans="1:10" x14ac:dyDescent="0.25">
      <c r="C662" s="5" t="s">
        <v>313</v>
      </c>
    </row>
    <row r="663" spans="1:10" x14ac:dyDescent="0.25">
      <c r="A663" s="5">
        <v>33</v>
      </c>
      <c r="B663" s="6" t="s">
        <v>315</v>
      </c>
      <c r="C663" s="5" t="s">
        <v>314</v>
      </c>
      <c r="D663" s="7">
        <f>ROUND( 2,2 )</f>
        <v>2</v>
      </c>
      <c r="E663" s="5" t="s">
        <v>17</v>
      </c>
      <c r="F663" s="6" t="s">
        <v>12</v>
      </c>
      <c r="G663" s="9"/>
      <c r="H663" s="10">
        <f>ROUND( D$663*G663,0 )</f>
        <v>0</v>
      </c>
    </row>
    <row r="664" spans="1:10" x14ac:dyDescent="0.25">
      <c r="F664" s="6" t="s">
        <v>13</v>
      </c>
      <c r="G664" s="9"/>
      <c r="I664" s="10">
        <f>ROUND( D$663*G664,0 )</f>
        <v>0</v>
      </c>
    </row>
    <row r="665" spans="1:10" x14ac:dyDescent="0.25">
      <c r="F665" s="6" t="s">
        <v>14</v>
      </c>
      <c r="G665" s="8"/>
      <c r="J665" s="7">
        <f>ROUND( D$663*G665,2 )</f>
        <v>0</v>
      </c>
    </row>
    <row r="668" spans="1:10" x14ac:dyDescent="0.25">
      <c r="C668" s="5" t="s">
        <v>308</v>
      </c>
    </row>
    <row r="669" spans="1:10" x14ac:dyDescent="0.25">
      <c r="C669" s="5" t="s">
        <v>309</v>
      </c>
    </row>
    <row r="670" spans="1:10" x14ac:dyDescent="0.25">
      <c r="C670" s="5" t="s">
        <v>310</v>
      </c>
    </row>
    <row r="671" spans="1:10" x14ac:dyDescent="0.25">
      <c r="C671" s="5" t="s">
        <v>290</v>
      </c>
    </row>
    <row r="672" spans="1:10" x14ac:dyDescent="0.25">
      <c r="C672" s="5" t="s">
        <v>311</v>
      </c>
    </row>
    <row r="673" spans="1:10" x14ac:dyDescent="0.25">
      <c r="C673" s="5" t="s">
        <v>316</v>
      </c>
    </row>
    <row r="674" spans="1:10" x14ac:dyDescent="0.25">
      <c r="C674" s="5" t="s">
        <v>313</v>
      </c>
    </row>
    <row r="675" spans="1:10" x14ac:dyDescent="0.25">
      <c r="A675" s="5">
        <v>34</v>
      </c>
      <c r="B675" s="6" t="s">
        <v>318</v>
      </c>
      <c r="C675" s="5" t="s">
        <v>317</v>
      </c>
      <c r="D675" s="7">
        <f>ROUND( 3,2 )</f>
        <v>3</v>
      </c>
      <c r="E675" s="5" t="s">
        <v>17</v>
      </c>
      <c r="F675" s="6" t="s">
        <v>12</v>
      </c>
      <c r="G675" s="9"/>
      <c r="H675" s="10">
        <f>ROUND( D$675*G675,0 )</f>
        <v>0</v>
      </c>
    </row>
    <row r="676" spans="1:10" x14ac:dyDescent="0.25">
      <c r="F676" s="6" t="s">
        <v>13</v>
      </c>
      <c r="G676" s="9"/>
      <c r="I676" s="10">
        <f>ROUND( D$675*G676,0 )</f>
        <v>0</v>
      </c>
    </row>
    <row r="677" spans="1:10" x14ac:dyDescent="0.25">
      <c r="F677" s="6" t="s">
        <v>14</v>
      </c>
      <c r="G677" s="8"/>
      <c r="J677" s="7">
        <f>ROUND( D$675*G677,2 )</f>
        <v>0</v>
      </c>
    </row>
    <row r="680" spans="1:10" x14ac:dyDescent="0.25">
      <c r="C680" s="5" t="s">
        <v>308</v>
      </c>
    </row>
    <row r="681" spans="1:10" x14ac:dyDescent="0.25">
      <c r="C681" s="5" t="s">
        <v>309</v>
      </c>
    </row>
    <row r="682" spans="1:10" x14ac:dyDescent="0.25">
      <c r="C682" s="5" t="s">
        <v>310</v>
      </c>
    </row>
    <row r="683" spans="1:10" x14ac:dyDescent="0.25">
      <c r="C683" s="5" t="s">
        <v>290</v>
      </c>
    </row>
    <row r="684" spans="1:10" x14ac:dyDescent="0.25">
      <c r="C684" s="5" t="s">
        <v>311</v>
      </c>
    </row>
    <row r="685" spans="1:10" x14ac:dyDescent="0.25">
      <c r="C685" s="5" t="s">
        <v>319</v>
      </c>
    </row>
    <row r="686" spans="1:10" x14ac:dyDescent="0.25">
      <c r="C686" s="5" t="s">
        <v>313</v>
      </c>
    </row>
    <row r="687" spans="1:10" x14ac:dyDescent="0.25">
      <c r="A687" s="5">
        <v>35</v>
      </c>
      <c r="B687" s="6" t="s">
        <v>321</v>
      </c>
      <c r="C687" s="5" t="s">
        <v>320</v>
      </c>
      <c r="D687" s="7">
        <f>ROUND( 2,2 )</f>
        <v>2</v>
      </c>
      <c r="E687" s="5" t="s">
        <v>17</v>
      </c>
      <c r="F687" s="6" t="s">
        <v>12</v>
      </c>
      <c r="G687" s="9"/>
      <c r="H687" s="10">
        <f>ROUND( D$687*G687,0 )</f>
        <v>0</v>
      </c>
    </row>
    <row r="688" spans="1:10" x14ac:dyDescent="0.25">
      <c r="F688" s="6" t="s">
        <v>13</v>
      </c>
      <c r="G688" s="9"/>
      <c r="I688" s="10">
        <f>ROUND( D$687*G688,0 )</f>
        <v>0</v>
      </c>
    </row>
    <row r="689" spans="1:10" x14ac:dyDescent="0.25">
      <c r="F689" s="6" t="s">
        <v>14</v>
      </c>
      <c r="G689" s="8"/>
      <c r="J689" s="7">
        <f>ROUND( D$687*G689,2 )</f>
        <v>0</v>
      </c>
    </row>
    <row r="692" spans="1:10" x14ac:dyDescent="0.25">
      <c r="C692" s="5" t="s">
        <v>308</v>
      </c>
    </row>
    <row r="693" spans="1:10" x14ac:dyDescent="0.25">
      <c r="C693" s="5" t="s">
        <v>309</v>
      </c>
    </row>
    <row r="694" spans="1:10" x14ac:dyDescent="0.25">
      <c r="C694" s="5" t="s">
        <v>310</v>
      </c>
    </row>
    <row r="695" spans="1:10" x14ac:dyDescent="0.25">
      <c r="C695" s="5" t="s">
        <v>290</v>
      </c>
    </row>
    <row r="696" spans="1:10" x14ac:dyDescent="0.25">
      <c r="C696" s="5" t="s">
        <v>311</v>
      </c>
    </row>
    <row r="697" spans="1:10" x14ac:dyDescent="0.25">
      <c r="C697" s="5" t="s">
        <v>319</v>
      </c>
    </row>
    <row r="698" spans="1:10" x14ac:dyDescent="0.25">
      <c r="C698" s="5" t="s">
        <v>313</v>
      </c>
    </row>
    <row r="699" spans="1:10" x14ac:dyDescent="0.25">
      <c r="A699" s="5">
        <v>36</v>
      </c>
      <c r="B699" s="6" t="s">
        <v>323</v>
      </c>
      <c r="C699" s="5" t="s">
        <v>322</v>
      </c>
      <c r="D699" s="7">
        <f>ROUND( 2,2 )</f>
        <v>2</v>
      </c>
      <c r="E699" s="5" t="s">
        <v>17</v>
      </c>
      <c r="F699" s="6" t="s">
        <v>12</v>
      </c>
      <c r="G699" s="9"/>
      <c r="H699" s="10">
        <f>ROUND( D$699*G699,0 )</f>
        <v>0</v>
      </c>
    </row>
    <row r="700" spans="1:10" x14ac:dyDescent="0.25">
      <c r="F700" s="6" t="s">
        <v>13</v>
      </c>
      <c r="G700" s="9"/>
      <c r="I700" s="10">
        <f>ROUND( D$699*G700,0 )</f>
        <v>0</v>
      </c>
    </row>
    <row r="701" spans="1:10" x14ac:dyDescent="0.25">
      <c r="F701" s="6" t="s">
        <v>14</v>
      </c>
      <c r="G701" s="8"/>
      <c r="J701" s="7">
        <f>ROUND( D$699*G701,2 )</f>
        <v>0</v>
      </c>
    </row>
    <row r="704" spans="1:10" x14ac:dyDescent="0.25">
      <c r="C704" s="5" t="s">
        <v>308</v>
      </c>
    </row>
    <row r="705" spans="1:10" x14ac:dyDescent="0.25">
      <c r="C705" s="5" t="s">
        <v>309</v>
      </c>
    </row>
    <row r="706" spans="1:10" x14ac:dyDescent="0.25">
      <c r="C706" s="5" t="s">
        <v>310</v>
      </c>
    </row>
    <row r="707" spans="1:10" x14ac:dyDescent="0.25">
      <c r="C707" s="5" t="s">
        <v>290</v>
      </c>
    </row>
    <row r="708" spans="1:10" x14ac:dyDescent="0.25">
      <c r="C708" s="5" t="s">
        <v>311</v>
      </c>
    </row>
    <row r="709" spans="1:10" x14ac:dyDescent="0.25">
      <c r="C709" s="5" t="s">
        <v>319</v>
      </c>
    </row>
    <row r="710" spans="1:10" x14ac:dyDescent="0.25">
      <c r="C710" s="5" t="s">
        <v>313</v>
      </c>
    </row>
    <row r="711" spans="1:10" x14ac:dyDescent="0.25">
      <c r="A711" s="5">
        <v>37</v>
      </c>
      <c r="B711" s="6" t="s">
        <v>325</v>
      </c>
      <c r="C711" s="5" t="s">
        <v>324</v>
      </c>
      <c r="D711" s="7">
        <f>ROUND( 1,2 )</f>
        <v>1</v>
      </c>
      <c r="E711" s="5" t="s">
        <v>17</v>
      </c>
      <c r="F711" s="6" t="s">
        <v>12</v>
      </c>
      <c r="G711" s="9"/>
      <c r="H711" s="10">
        <f>ROUND( D$711*G711,0 )</f>
        <v>0</v>
      </c>
    </row>
    <row r="712" spans="1:10" x14ac:dyDescent="0.25">
      <c r="F712" s="6" t="s">
        <v>13</v>
      </c>
      <c r="G712" s="9"/>
      <c r="I712" s="10">
        <f>ROUND( D$711*G712,0 )</f>
        <v>0</v>
      </c>
    </row>
    <row r="713" spans="1:10" x14ac:dyDescent="0.25">
      <c r="F713" s="6" t="s">
        <v>14</v>
      </c>
      <c r="G713" s="8"/>
      <c r="J713" s="7">
        <f>ROUND( D$711*G713,2 )</f>
        <v>0</v>
      </c>
    </row>
    <row r="716" spans="1:10" x14ac:dyDescent="0.25">
      <c r="C716" s="5" t="s">
        <v>308</v>
      </c>
    </row>
    <row r="717" spans="1:10" x14ac:dyDescent="0.25">
      <c r="C717" s="5" t="s">
        <v>309</v>
      </c>
    </row>
    <row r="718" spans="1:10" x14ac:dyDescent="0.25">
      <c r="C718" s="5" t="s">
        <v>310</v>
      </c>
    </row>
    <row r="719" spans="1:10" x14ac:dyDescent="0.25">
      <c r="C719" s="5" t="s">
        <v>290</v>
      </c>
    </row>
    <row r="720" spans="1:10" x14ac:dyDescent="0.25">
      <c r="C720" s="5" t="s">
        <v>311</v>
      </c>
    </row>
    <row r="721" spans="1:10" x14ac:dyDescent="0.25">
      <c r="C721" s="5" t="s">
        <v>319</v>
      </c>
    </row>
    <row r="722" spans="1:10" x14ac:dyDescent="0.25">
      <c r="C722" s="5" t="s">
        <v>313</v>
      </c>
    </row>
    <row r="723" spans="1:10" x14ac:dyDescent="0.25">
      <c r="A723" s="5">
        <v>38</v>
      </c>
      <c r="B723" s="6" t="s">
        <v>327</v>
      </c>
      <c r="C723" s="5" t="s">
        <v>326</v>
      </c>
      <c r="D723" s="7">
        <f>ROUND( 6,2 )</f>
        <v>6</v>
      </c>
      <c r="E723" s="5" t="s">
        <v>17</v>
      </c>
      <c r="F723" s="6" t="s">
        <v>12</v>
      </c>
      <c r="G723" s="9"/>
      <c r="H723" s="10">
        <f>ROUND( D$723*G723,0 )</f>
        <v>0</v>
      </c>
    </row>
    <row r="724" spans="1:10" x14ac:dyDescent="0.25">
      <c r="F724" s="6" t="s">
        <v>13</v>
      </c>
      <c r="G724" s="9"/>
      <c r="I724" s="10">
        <f>ROUND( D$723*G724,0 )</f>
        <v>0</v>
      </c>
    </row>
    <row r="725" spans="1:10" x14ac:dyDescent="0.25">
      <c r="F725" s="6" t="s">
        <v>14</v>
      </c>
      <c r="G725" s="8"/>
      <c r="J725" s="7">
        <f>ROUND( D$723*G725,2 )</f>
        <v>0</v>
      </c>
    </row>
    <row r="728" spans="1:10" x14ac:dyDescent="0.25">
      <c r="C728" s="5" t="s">
        <v>308</v>
      </c>
    </row>
    <row r="729" spans="1:10" x14ac:dyDescent="0.25">
      <c r="C729" s="5" t="s">
        <v>309</v>
      </c>
    </row>
    <row r="730" spans="1:10" x14ac:dyDescent="0.25">
      <c r="C730" s="5" t="s">
        <v>310</v>
      </c>
    </row>
    <row r="731" spans="1:10" x14ac:dyDescent="0.25">
      <c r="C731" s="5" t="s">
        <v>290</v>
      </c>
    </row>
    <row r="732" spans="1:10" x14ac:dyDescent="0.25">
      <c r="C732" s="5" t="s">
        <v>311</v>
      </c>
    </row>
    <row r="733" spans="1:10" x14ac:dyDescent="0.25">
      <c r="C733" s="5" t="s">
        <v>319</v>
      </c>
    </row>
    <row r="734" spans="1:10" x14ac:dyDescent="0.25">
      <c r="C734" s="5" t="s">
        <v>313</v>
      </c>
    </row>
    <row r="735" spans="1:10" x14ac:dyDescent="0.25">
      <c r="A735" s="5">
        <v>39</v>
      </c>
      <c r="B735" s="6" t="s">
        <v>329</v>
      </c>
      <c r="C735" s="5" t="s">
        <v>328</v>
      </c>
      <c r="D735" s="7">
        <f>ROUND( 9,2 )</f>
        <v>9</v>
      </c>
      <c r="E735" s="5" t="s">
        <v>17</v>
      </c>
      <c r="F735" s="6" t="s">
        <v>12</v>
      </c>
      <c r="G735" s="9"/>
      <c r="H735" s="10">
        <f>ROUND( D$735*G735,0 )</f>
        <v>0</v>
      </c>
    </row>
    <row r="736" spans="1:10" x14ac:dyDescent="0.25">
      <c r="F736" s="6" t="s">
        <v>13</v>
      </c>
      <c r="G736" s="9"/>
      <c r="I736" s="10">
        <f>ROUND( D$735*G736,0 )</f>
        <v>0</v>
      </c>
    </row>
    <row r="737" spans="1:10" x14ac:dyDescent="0.25">
      <c r="F737" s="6" t="s">
        <v>14</v>
      </c>
      <c r="G737" s="8"/>
      <c r="J737" s="7">
        <f>ROUND( D$735*G737,2 )</f>
        <v>0</v>
      </c>
    </row>
    <row r="740" spans="1:10" x14ac:dyDescent="0.25">
      <c r="C740" s="5" t="s">
        <v>308</v>
      </c>
    </row>
    <row r="741" spans="1:10" x14ac:dyDescent="0.25">
      <c r="C741" s="5" t="s">
        <v>309</v>
      </c>
    </row>
    <row r="742" spans="1:10" x14ac:dyDescent="0.25">
      <c r="C742" s="5" t="s">
        <v>310</v>
      </c>
    </row>
    <row r="743" spans="1:10" x14ac:dyDescent="0.25">
      <c r="C743" s="5" t="s">
        <v>290</v>
      </c>
    </row>
    <row r="744" spans="1:10" x14ac:dyDescent="0.25">
      <c r="C744" s="5" t="s">
        <v>311</v>
      </c>
    </row>
    <row r="745" spans="1:10" x14ac:dyDescent="0.25">
      <c r="C745" s="5" t="s">
        <v>319</v>
      </c>
    </row>
    <row r="746" spans="1:10" x14ac:dyDescent="0.25">
      <c r="C746" s="5" t="s">
        <v>313</v>
      </c>
    </row>
    <row r="747" spans="1:10" x14ac:dyDescent="0.25">
      <c r="A747" s="5">
        <v>40</v>
      </c>
      <c r="B747" s="6" t="s">
        <v>331</v>
      </c>
      <c r="C747" s="5" t="s">
        <v>330</v>
      </c>
      <c r="D747" s="7">
        <f>ROUND( 9,2 )</f>
        <v>9</v>
      </c>
      <c r="E747" s="5" t="s">
        <v>17</v>
      </c>
      <c r="F747" s="6" t="s">
        <v>12</v>
      </c>
      <c r="G747" s="9"/>
      <c r="H747" s="10">
        <f>ROUND( D$747*G747,0 )</f>
        <v>0</v>
      </c>
    </row>
    <row r="748" spans="1:10" x14ac:dyDescent="0.25">
      <c r="F748" s="6" t="s">
        <v>13</v>
      </c>
      <c r="G748" s="9"/>
      <c r="I748" s="10">
        <f>ROUND( D$747*G748,0 )</f>
        <v>0</v>
      </c>
    </row>
    <row r="749" spans="1:10" x14ac:dyDescent="0.25">
      <c r="F749" s="6" t="s">
        <v>14</v>
      </c>
      <c r="G749" s="8"/>
      <c r="J749" s="7">
        <f>ROUND( D$747*G749,2 )</f>
        <v>0</v>
      </c>
    </row>
    <row r="752" spans="1:10" x14ac:dyDescent="0.25">
      <c r="C752" s="5" t="s">
        <v>308</v>
      </c>
    </row>
    <row r="753" spans="1:10" x14ac:dyDescent="0.25">
      <c r="C753" s="5" t="s">
        <v>309</v>
      </c>
    </row>
    <row r="754" spans="1:10" x14ac:dyDescent="0.25">
      <c r="C754" s="5" t="s">
        <v>310</v>
      </c>
    </row>
    <row r="755" spans="1:10" x14ac:dyDescent="0.25">
      <c r="C755" s="5" t="s">
        <v>290</v>
      </c>
    </row>
    <row r="756" spans="1:10" x14ac:dyDescent="0.25">
      <c r="C756" s="5" t="s">
        <v>311</v>
      </c>
    </row>
    <row r="757" spans="1:10" x14ac:dyDescent="0.25">
      <c r="C757" s="5" t="s">
        <v>319</v>
      </c>
    </row>
    <row r="758" spans="1:10" x14ac:dyDescent="0.25">
      <c r="C758" s="5" t="s">
        <v>313</v>
      </c>
    </row>
    <row r="759" spans="1:10" x14ac:dyDescent="0.25">
      <c r="A759" s="5">
        <v>41</v>
      </c>
      <c r="B759" s="6" t="s">
        <v>333</v>
      </c>
      <c r="C759" s="5" t="s">
        <v>332</v>
      </c>
      <c r="D759" s="7">
        <f>ROUND( 2,2 )</f>
        <v>2</v>
      </c>
      <c r="E759" s="5" t="s">
        <v>17</v>
      </c>
      <c r="F759" s="6" t="s">
        <v>12</v>
      </c>
      <c r="G759" s="9"/>
      <c r="H759" s="10">
        <f>ROUND( D$759*G759,0 )</f>
        <v>0</v>
      </c>
    </row>
    <row r="760" spans="1:10" x14ac:dyDescent="0.25">
      <c r="F760" s="6" t="s">
        <v>13</v>
      </c>
      <c r="G760" s="9"/>
      <c r="I760" s="10">
        <f>ROUND( D$759*G760,0 )</f>
        <v>0</v>
      </c>
    </row>
    <row r="761" spans="1:10" x14ac:dyDescent="0.25">
      <c r="F761" s="6" t="s">
        <v>14</v>
      </c>
      <c r="G761" s="8"/>
      <c r="J761" s="7">
        <f>ROUND( D$759*G761,2 )</f>
        <v>0</v>
      </c>
    </row>
    <row r="764" spans="1:10" x14ac:dyDescent="0.25">
      <c r="C764" s="5" t="s">
        <v>308</v>
      </c>
    </row>
    <row r="765" spans="1:10" x14ac:dyDescent="0.25">
      <c r="C765" s="5" t="s">
        <v>309</v>
      </c>
    </row>
    <row r="766" spans="1:10" x14ac:dyDescent="0.25">
      <c r="C766" s="5" t="s">
        <v>310</v>
      </c>
    </row>
    <row r="767" spans="1:10" x14ac:dyDescent="0.25">
      <c r="C767" s="5" t="s">
        <v>290</v>
      </c>
    </row>
    <row r="768" spans="1:10" x14ac:dyDescent="0.25">
      <c r="C768" s="5" t="s">
        <v>311</v>
      </c>
    </row>
    <row r="769" spans="1:10" x14ac:dyDescent="0.25">
      <c r="C769" s="5" t="s">
        <v>319</v>
      </c>
    </row>
    <row r="770" spans="1:10" x14ac:dyDescent="0.25">
      <c r="C770" s="5" t="s">
        <v>313</v>
      </c>
    </row>
    <row r="771" spans="1:10" x14ac:dyDescent="0.25">
      <c r="A771" s="5">
        <v>42</v>
      </c>
      <c r="B771" s="6" t="s">
        <v>335</v>
      </c>
      <c r="C771" s="5" t="s">
        <v>334</v>
      </c>
      <c r="D771" s="7">
        <f>ROUND( 4,2 )</f>
        <v>4</v>
      </c>
      <c r="E771" s="5" t="s">
        <v>17</v>
      </c>
      <c r="F771" s="6" t="s">
        <v>12</v>
      </c>
      <c r="G771" s="9"/>
      <c r="H771" s="10">
        <f>ROUND( D$771*G771,0 )</f>
        <v>0</v>
      </c>
    </row>
    <row r="772" spans="1:10" x14ac:dyDescent="0.25">
      <c r="F772" s="6" t="s">
        <v>13</v>
      </c>
      <c r="G772" s="9"/>
      <c r="I772" s="10">
        <f>ROUND( D$771*G772,0 )</f>
        <v>0</v>
      </c>
    </row>
    <row r="773" spans="1:10" x14ac:dyDescent="0.25">
      <c r="F773" s="6" t="s">
        <v>14</v>
      </c>
      <c r="G773" s="8"/>
      <c r="J773" s="7">
        <f>ROUND( D$771*G773,2 )</f>
        <v>0</v>
      </c>
    </row>
    <row r="776" spans="1:10" x14ac:dyDescent="0.25">
      <c r="C776" s="5" t="s">
        <v>308</v>
      </c>
    </row>
    <row r="777" spans="1:10" x14ac:dyDescent="0.25">
      <c r="C777" s="5" t="s">
        <v>309</v>
      </c>
    </row>
    <row r="778" spans="1:10" x14ac:dyDescent="0.25">
      <c r="C778" s="5" t="s">
        <v>310</v>
      </c>
    </row>
    <row r="779" spans="1:10" x14ac:dyDescent="0.25">
      <c r="C779" s="5" t="s">
        <v>290</v>
      </c>
    </row>
    <row r="780" spans="1:10" x14ac:dyDescent="0.25">
      <c r="C780" s="5" t="s">
        <v>311</v>
      </c>
    </row>
    <row r="781" spans="1:10" x14ac:dyDescent="0.25">
      <c r="C781" s="5" t="s">
        <v>319</v>
      </c>
    </row>
    <row r="782" spans="1:10" x14ac:dyDescent="0.25">
      <c r="C782" s="5" t="s">
        <v>313</v>
      </c>
    </row>
    <row r="783" spans="1:10" x14ac:dyDescent="0.25">
      <c r="A783" s="5">
        <v>43</v>
      </c>
      <c r="B783" s="6" t="s">
        <v>337</v>
      </c>
      <c r="C783" s="5" t="s">
        <v>336</v>
      </c>
      <c r="D783" s="7">
        <f>ROUND( 2,2 )</f>
        <v>2</v>
      </c>
      <c r="E783" s="5" t="s">
        <v>17</v>
      </c>
      <c r="F783" s="6" t="s">
        <v>12</v>
      </c>
      <c r="G783" s="9"/>
      <c r="H783" s="10">
        <f>ROUND( D$783*G783,0 )</f>
        <v>0</v>
      </c>
    </row>
    <row r="784" spans="1:10" x14ac:dyDescent="0.25">
      <c r="F784" s="6" t="s">
        <v>13</v>
      </c>
      <c r="G784" s="9"/>
      <c r="I784" s="10">
        <f>ROUND( D$783*G784,0 )</f>
        <v>0</v>
      </c>
    </row>
    <row r="785" spans="1:10" x14ac:dyDescent="0.25">
      <c r="F785" s="6" t="s">
        <v>14</v>
      </c>
      <c r="G785" s="8"/>
      <c r="J785" s="7">
        <f>ROUND( D$783*G785,2 )</f>
        <v>0</v>
      </c>
    </row>
    <row r="788" spans="1:10" x14ac:dyDescent="0.25">
      <c r="C788" s="5" t="s">
        <v>308</v>
      </c>
    </row>
    <row r="789" spans="1:10" x14ac:dyDescent="0.25">
      <c r="C789" s="5" t="s">
        <v>309</v>
      </c>
    </row>
    <row r="790" spans="1:10" x14ac:dyDescent="0.25">
      <c r="C790" s="5" t="s">
        <v>310</v>
      </c>
    </row>
    <row r="791" spans="1:10" x14ac:dyDescent="0.25">
      <c r="C791" s="5" t="s">
        <v>290</v>
      </c>
    </row>
    <row r="792" spans="1:10" x14ac:dyDescent="0.25">
      <c r="C792" s="5" t="s">
        <v>311</v>
      </c>
    </row>
    <row r="793" spans="1:10" x14ac:dyDescent="0.25">
      <c r="C793" s="5" t="s">
        <v>319</v>
      </c>
    </row>
    <row r="794" spans="1:10" x14ac:dyDescent="0.25">
      <c r="C794" s="5" t="s">
        <v>338</v>
      </c>
    </row>
    <row r="795" spans="1:10" x14ac:dyDescent="0.25">
      <c r="A795" s="5">
        <v>44</v>
      </c>
      <c r="B795" s="6" t="s">
        <v>340</v>
      </c>
      <c r="C795" s="5" t="s">
        <v>339</v>
      </c>
      <c r="D795" s="7">
        <f>ROUND( 2,2 )</f>
        <v>2</v>
      </c>
      <c r="E795" s="5" t="s">
        <v>17</v>
      </c>
      <c r="F795" s="6" t="s">
        <v>12</v>
      </c>
      <c r="G795" s="9"/>
      <c r="H795" s="10">
        <f>ROUND( D$795*G795,0 )</f>
        <v>0</v>
      </c>
    </row>
    <row r="796" spans="1:10" x14ac:dyDescent="0.25">
      <c r="F796" s="6" t="s">
        <v>13</v>
      </c>
      <c r="G796" s="9"/>
      <c r="I796" s="10">
        <f>ROUND( D$795*G796,0 )</f>
        <v>0</v>
      </c>
    </row>
    <row r="797" spans="1:10" x14ac:dyDescent="0.25">
      <c r="F797" s="6" t="s">
        <v>14</v>
      </c>
      <c r="G797" s="8"/>
      <c r="J797" s="7">
        <f>ROUND( D$795*G797,2 )</f>
        <v>0</v>
      </c>
    </row>
    <row r="800" spans="1:10" x14ac:dyDescent="0.25">
      <c r="C800" s="5" t="s">
        <v>308</v>
      </c>
    </row>
    <row r="801" spans="1:10" x14ac:dyDescent="0.25">
      <c r="C801" s="5" t="s">
        <v>309</v>
      </c>
    </row>
    <row r="802" spans="1:10" x14ac:dyDescent="0.25">
      <c r="C802" s="5" t="s">
        <v>310</v>
      </c>
    </row>
    <row r="803" spans="1:10" x14ac:dyDescent="0.25">
      <c r="C803" s="5" t="s">
        <v>290</v>
      </c>
    </row>
    <row r="804" spans="1:10" x14ac:dyDescent="0.25">
      <c r="C804" s="5" t="s">
        <v>311</v>
      </c>
    </row>
    <row r="805" spans="1:10" x14ac:dyDescent="0.25">
      <c r="C805" s="5" t="s">
        <v>319</v>
      </c>
    </row>
    <row r="806" spans="1:10" x14ac:dyDescent="0.25">
      <c r="C806" s="5" t="s">
        <v>338</v>
      </c>
    </row>
    <row r="807" spans="1:10" x14ac:dyDescent="0.25">
      <c r="A807" s="5">
        <v>45</v>
      </c>
      <c r="B807" s="6" t="s">
        <v>342</v>
      </c>
      <c r="C807" s="5" t="s">
        <v>341</v>
      </c>
      <c r="D807" s="7">
        <f>ROUND( 1,2 )</f>
        <v>1</v>
      </c>
      <c r="E807" s="5" t="s">
        <v>17</v>
      </c>
      <c r="F807" s="6" t="s">
        <v>12</v>
      </c>
      <c r="G807" s="9"/>
      <c r="H807" s="10">
        <f>ROUND( D$807*G807,0 )</f>
        <v>0</v>
      </c>
    </row>
    <row r="808" spans="1:10" x14ac:dyDescent="0.25">
      <c r="F808" s="6" t="s">
        <v>13</v>
      </c>
      <c r="G808" s="9"/>
      <c r="I808" s="10">
        <f>ROUND( D$807*G808,0 )</f>
        <v>0</v>
      </c>
    </row>
    <row r="809" spans="1:10" x14ac:dyDescent="0.25">
      <c r="F809" s="6" t="s">
        <v>14</v>
      </c>
      <c r="G809" s="8"/>
      <c r="J809" s="7">
        <f>ROUND( D$807*G809,2 )</f>
        <v>0</v>
      </c>
    </row>
    <row r="812" spans="1:10" x14ac:dyDescent="0.25">
      <c r="C812" s="5" t="s">
        <v>308</v>
      </c>
    </row>
    <row r="813" spans="1:10" x14ac:dyDescent="0.25">
      <c r="C813" s="5" t="s">
        <v>309</v>
      </c>
    </row>
    <row r="814" spans="1:10" x14ac:dyDescent="0.25">
      <c r="C814" s="5" t="s">
        <v>310</v>
      </c>
    </row>
    <row r="815" spans="1:10" x14ac:dyDescent="0.25">
      <c r="C815" s="5" t="s">
        <v>290</v>
      </c>
    </row>
    <row r="816" spans="1:10" x14ac:dyDescent="0.25">
      <c r="C816" s="5" t="s">
        <v>311</v>
      </c>
    </row>
    <row r="817" spans="1:10" x14ac:dyDescent="0.25">
      <c r="C817" s="5" t="s">
        <v>319</v>
      </c>
    </row>
    <row r="818" spans="1:10" x14ac:dyDescent="0.25">
      <c r="C818" s="5" t="s">
        <v>338</v>
      </c>
    </row>
    <row r="819" spans="1:10" x14ac:dyDescent="0.25">
      <c r="A819" s="5">
        <v>46</v>
      </c>
      <c r="B819" s="6" t="s">
        <v>344</v>
      </c>
      <c r="C819" s="5" t="s">
        <v>343</v>
      </c>
      <c r="D819" s="7">
        <f>ROUND( 4,2 )</f>
        <v>4</v>
      </c>
      <c r="E819" s="5" t="s">
        <v>17</v>
      </c>
      <c r="F819" s="6" t="s">
        <v>12</v>
      </c>
      <c r="G819" s="9"/>
      <c r="H819" s="10">
        <f>ROUND( D$819*G819,0 )</f>
        <v>0</v>
      </c>
    </row>
    <row r="820" spans="1:10" x14ac:dyDescent="0.25">
      <c r="F820" s="6" t="s">
        <v>13</v>
      </c>
      <c r="G820" s="9"/>
      <c r="I820" s="10">
        <f>ROUND( D$819*G820,0 )</f>
        <v>0</v>
      </c>
    </row>
    <row r="821" spans="1:10" x14ac:dyDescent="0.25">
      <c r="F821" s="6" t="s">
        <v>14</v>
      </c>
      <c r="G821" s="8"/>
      <c r="J821" s="7">
        <f>ROUND( D$819*G821,2 )</f>
        <v>0</v>
      </c>
    </row>
    <row r="824" spans="1:10" x14ac:dyDescent="0.25">
      <c r="C824" s="5" t="s">
        <v>308</v>
      </c>
    </row>
    <row r="825" spans="1:10" x14ac:dyDescent="0.25">
      <c r="C825" s="5" t="s">
        <v>309</v>
      </c>
    </row>
    <row r="826" spans="1:10" x14ac:dyDescent="0.25">
      <c r="C826" s="5" t="s">
        <v>310</v>
      </c>
    </row>
    <row r="827" spans="1:10" x14ac:dyDescent="0.25">
      <c r="C827" s="5" t="s">
        <v>290</v>
      </c>
    </row>
    <row r="828" spans="1:10" x14ac:dyDescent="0.25">
      <c r="C828" s="5" t="s">
        <v>311</v>
      </c>
    </row>
    <row r="829" spans="1:10" x14ac:dyDescent="0.25">
      <c r="C829" s="5" t="s">
        <v>319</v>
      </c>
    </row>
    <row r="830" spans="1:10" x14ac:dyDescent="0.25">
      <c r="C830" s="5" t="s">
        <v>338</v>
      </c>
    </row>
    <row r="831" spans="1:10" x14ac:dyDescent="0.25">
      <c r="A831" s="5">
        <v>47</v>
      </c>
      <c r="B831" s="6" t="s">
        <v>346</v>
      </c>
      <c r="C831" s="5" t="s">
        <v>345</v>
      </c>
      <c r="D831" s="7">
        <f>ROUND( 1,2 )</f>
        <v>1</v>
      </c>
      <c r="E831" s="5" t="s">
        <v>17</v>
      </c>
      <c r="F831" s="6" t="s">
        <v>12</v>
      </c>
      <c r="G831" s="9"/>
      <c r="H831" s="10">
        <f>ROUND( D$831*G831,0 )</f>
        <v>0</v>
      </c>
    </row>
    <row r="832" spans="1:10" x14ac:dyDescent="0.25">
      <c r="F832" s="6" t="s">
        <v>13</v>
      </c>
      <c r="G832" s="9"/>
      <c r="I832" s="10">
        <f>ROUND( D$831*G832,0 )</f>
        <v>0</v>
      </c>
    </row>
    <row r="833" spans="1:10" x14ac:dyDescent="0.25">
      <c r="F833" s="6" t="s">
        <v>14</v>
      </c>
      <c r="G833" s="8"/>
      <c r="J833" s="7">
        <f>ROUND( D$831*G833,2 )</f>
        <v>0</v>
      </c>
    </row>
    <row r="836" spans="1:10" x14ac:dyDescent="0.25">
      <c r="C836" s="5" t="s">
        <v>347</v>
      </c>
    </row>
    <row r="837" spans="1:10" x14ac:dyDescent="0.25">
      <c r="C837" s="5" t="s">
        <v>348</v>
      </c>
    </row>
    <row r="838" spans="1:10" x14ac:dyDescent="0.25">
      <c r="C838" s="5" t="s">
        <v>349</v>
      </c>
    </row>
    <row r="839" spans="1:10" x14ac:dyDescent="0.25">
      <c r="C839" s="5" t="s">
        <v>350</v>
      </c>
    </row>
    <row r="840" spans="1:10" x14ac:dyDescent="0.25">
      <c r="C840" s="5" t="s">
        <v>351</v>
      </c>
    </row>
    <row r="841" spans="1:10" x14ac:dyDescent="0.25">
      <c r="C841" s="5" t="s">
        <v>352</v>
      </c>
    </row>
    <row r="842" spans="1:10" x14ac:dyDescent="0.25">
      <c r="C842" s="5" t="s">
        <v>353</v>
      </c>
    </row>
    <row r="843" spans="1:10" x14ac:dyDescent="0.25">
      <c r="C843" s="5" t="s">
        <v>354</v>
      </c>
    </row>
    <row r="844" spans="1:10" x14ac:dyDescent="0.25">
      <c r="A844" s="5">
        <v>48</v>
      </c>
      <c r="B844" s="6" t="s">
        <v>356</v>
      </c>
      <c r="C844" s="5" t="s">
        <v>355</v>
      </c>
      <c r="D844" s="7">
        <f>ROUND( 42,2 )</f>
        <v>42</v>
      </c>
      <c r="E844" s="5" t="s">
        <v>17</v>
      </c>
      <c r="F844" s="6" t="s">
        <v>12</v>
      </c>
      <c r="G844" s="9"/>
      <c r="H844" s="10">
        <f>ROUND( D$844*G844,0 )</f>
        <v>0</v>
      </c>
    </row>
    <row r="845" spans="1:10" x14ac:dyDescent="0.25">
      <c r="F845" s="6" t="s">
        <v>13</v>
      </c>
      <c r="G845" s="8"/>
      <c r="I845" s="7">
        <f>ROUND( D$844*G845,2 )</f>
        <v>0</v>
      </c>
    </row>
    <row r="846" spans="1:10" x14ac:dyDescent="0.25">
      <c r="F846" s="6" t="s">
        <v>14</v>
      </c>
      <c r="G846" s="8"/>
      <c r="J846" s="7">
        <f>ROUND( D$844*G846,2 )</f>
        <v>0</v>
      </c>
    </row>
    <row r="849" spans="1:10" x14ac:dyDescent="0.25">
      <c r="C849" s="5" t="s">
        <v>347</v>
      </c>
    </row>
    <row r="850" spans="1:10" x14ac:dyDescent="0.25">
      <c r="C850" s="5" t="s">
        <v>348</v>
      </c>
    </row>
    <row r="851" spans="1:10" x14ac:dyDescent="0.25">
      <c r="C851" s="5" t="s">
        <v>349</v>
      </c>
    </row>
    <row r="852" spans="1:10" x14ac:dyDescent="0.25">
      <c r="C852" s="5" t="s">
        <v>350</v>
      </c>
    </row>
    <row r="853" spans="1:10" x14ac:dyDescent="0.25">
      <c r="C853" s="5" t="s">
        <v>351</v>
      </c>
    </row>
    <row r="854" spans="1:10" x14ac:dyDescent="0.25">
      <c r="C854" s="5" t="s">
        <v>352</v>
      </c>
    </row>
    <row r="855" spans="1:10" x14ac:dyDescent="0.25">
      <c r="C855" s="5" t="s">
        <v>353</v>
      </c>
    </row>
    <row r="856" spans="1:10" x14ac:dyDescent="0.25">
      <c r="C856" s="5" t="s">
        <v>354</v>
      </c>
    </row>
    <row r="857" spans="1:10" x14ac:dyDescent="0.25">
      <c r="A857" s="5">
        <v>49</v>
      </c>
      <c r="B857" s="6" t="s">
        <v>358</v>
      </c>
      <c r="C857" s="5" t="s">
        <v>357</v>
      </c>
      <c r="D857" s="7">
        <f>ROUND( 8,2 )</f>
        <v>8</v>
      </c>
      <c r="E857" s="5" t="s">
        <v>17</v>
      </c>
      <c r="F857" s="6" t="s">
        <v>12</v>
      </c>
      <c r="G857" s="9"/>
      <c r="H857" s="10">
        <f>ROUND( D$857*G857,0 )</f>
        <v>0</v>
      </c>
    </row>
    <row r="858" spans="1:10" x14ac:dyDescent="0.25">
      <c r="F858" s="6" t="s">
        <v>13</v>
      </c>
      <c r="G858" s="8"/>
      <c r="I858" s="7">
        <f>ROUND( D$857*G858,2 )</f>
        <v>0</v>
      </c>
    </row>
    <row r="859" spans="1:10" x14ac:dyDescent="0.25">
      <c r="F859" s="6" t="s">
        <v>14</v>
      </c>
      <c r="G859" s="8"/>
      <c r="J859" s="7">
        <f>ROUND( D$857*G859,2 )</f>
        <v>0</v>
      </c>
    </row>
    <row r="862" spans="1:10" x14ac:dyDescent="0.25">
      <c r="C862" s="5" t="s">
        <v>359</v>
      </c>
    </row>
    <row r="863" spans="1:10" x14ac:dyDescent="0.25">
      <c r="C863" s="5" t="s">
        <v>192</v>
      </c>
    </row>
    <row r="864" spans="1:10" x14ac:dyDescent="0.25">
      <c r="C864" s="5" t="s">
        <v>360</v>
      </c>
    </row>
    <row r="865" spans="1:10" x14ac:dyDescent="0.25">
      <c r="C865" s="5" t="s">
        <v>361</v>
      </c>
    </row>
    <row r="866" spans="1:10" x14ac:dyDescent="0.25">
      <c r="C866" s="5" t="s">
        <v>362</v>
      </c>
    </row>
    <row r="867" spans="1:10" x14ac:dyDescent="0.25">
      <c r="A867" s="5">
        <v>50</v>
      </c>
      <c r="B867" s="6" t="s">
        <v>364</v>
      </c>
      <c r="C867" s="5" t="s">
        <v>363</v>
      </c>
      <c r="D867" s="7">
        <f>ROUND( 50,2 )</f>
        <v>50</v>
      </c>
      <c r="E867" s="5" t="s">
        <v>17</v>
      </c>
      <c r="F867" s="6" t="s">
        <v>12</v>
      </c>
      <c r="G867" s="9"/>
      <c r="H867" s="10">
        <f>ROUND( D$867*G867,0 )</f>
        <v>0</v>
      </c>
    </row>
    <row r="868" spans="1:10" x14ac:dyDescent="0.25">
      <c r="F868" s="6" t="s">
        <v>13</v>
      </c>
      <c r="G868" s="9"/>
      <c r="I868" s="10">
        <f>ROUND( D$867*G868,0 )</f>
        <v>0</v>
      </c>
    </row>
    <row r="869" spans="1:10" x14ac:dyDescent="0.25">
      <c r="F869" s="6" t="s">
        <v>14</v>
      </c>
      <c r="G869" s="8"/>
      <c r="J869" s="7">
        <f>ROUND( D$867*G869,2 )</f>
        <v>0</v>
      </c>
    </row>
    <row r="872" spans="1:10" x14ac:dyDescent="0.25">
      <c r="C872" s="5" t="s">
        <v>365</v>
      </c>
    </row>
    <row r="873" spans="1:10" x14ac:dyDescent="0.25">
      <c r="C873" s="5" t="s">
        <v>366</v>
      </c>
    </row>
    <row r="874" spans="1:10" x14ac:dyDescent="0.25">
      <c r="C874" s="5" t="s">
        <v>367</v>
      </c>
    </row>
    <row r="875" spans="1:10" x14ac:dyDescent="0.25">
      <c r="C875" s="5" t="s">
        <v>368</v>
      </c>
    </row>
    <row r="876" spans="1:10" x14ac:dyDescent="0.25">
      <c r="C876" s="5" t="s">
        <v>369</v>
      </c>
    </row>
    <row r="877" spans="1:10" x14ac:dyDescent="0.25">
      <c r="A877" s="5">
        <v>51</v>
      </c>
      <c r="B877" s="6" t="s">
        <v>371</v>
      </c>
      <c r="C877" s="5" t="s">
        <v>370</v>
      </c>
      <c r="D877" s="7">
        <f>ROUND( 50,2 )</f>
        <v>50</v>
      </c>
      <c r="E877" s="5" t="s">
        <v>17</v>
      </c>
      <c r="F877" s="6" t="s">
        <v>12</v>
      </c>
      <c r="G877" s="9"/>
      <c r="H877" s="10">
        <f>ROUND( D$877*G877,0 )</f>
        <v>0</v>
      </c>
    </row>
    <row r="878" spans="1:10" x14ac:dyDescent="0.25">
      <c r="F878" s="6" t="s">
        <v>13</v>
      </c>
      <c r="G878" s="9"/>
      <c r="I878" s="10">
        <f>ROUND( D$877*G878,0 )</f>
        <v>0</v>
      </c>
    </row>
    <row r="879" spans="1:10" x14ac:dyDescent="0.25">
      <c r="F879" s="6" t="s">
        <v>14</v>
      </c>
      <c r="G879" s="8"/>
      <c r="J879" s="7">
        <f>ROUND( D$877*G879,2 )</f>
        <v>0</v>
      </c>
    </row>
    <row r="882" spans="1:10" x14ac:dyDescent="0.25">
      <c r="C882" s="5" t="s">
        <v>372</v>
      </c>
    </row>
    <row r="883" spans="1:10" x14ac:dyDescent="0.25">
      <c r="C883" s="5" t="s">
        <v>373</v>
      </c>
    </row>
    <row r="884" spans="1:10" x14ac:dyDescent="0.25">
      <c r="C884" s="5" t="s">
        <v>374</v>
      </c>
    </row>
    <row r="885" spans="1:10" x14ac:dyDescent="0.25">
      <c r="C885" s="5" t="s">
        <v>362</v>
      </c>
    </row>
    <row r="886" spans="1:10" x14ac:dyDescent="0.25">
      <c r="A886" s="5">
        <v>52</v>
      </c>
      <c r="B886" s="6" t="s">
        <v>376</v>
      </c>
      <c r="C886" s="5" t="s">
        <v>375</v>
      </c>
      <c r="D886" s="7">
        <f>ROUND( 50,2 )</f>
        <v>50</v>
      </c>
      <c r="E886" s="5" t="s">
        <v>17</v>
      </c>
      <c r="F886" s="6" t="s">
        <v>12</v>
      </c>
      <c r="G886" s="9"/>
      <c r="H886" s="10">
        <f>ROUND( D$886*G886,0 )</f>
        <v>0</v>
      </c>
    </row>
    <row r="887" spans="1:10" x14ac:dyDescent="0.25">
      <c r="F887" s="6" t="s">
        <v>13</v>
      </c>
      <c r="G887" s="9"/>
      <c r="I887" s="10">
        <f>ROUND( D$886*G887,0 )</f>
        <v>0</v>
      </c>
    </row>
    <row r="888" spans="1:10" x14ac:dyDescent="0.25">
      <c r="F888" s="6" t="s">
        <v>14</v>
      </c>
      <c r="G888" s="8"/>
      <c r="J888" s="7">
        <f>ROUND( D$886*G888,2 )</f>
        <v>0</v>
      </c>
    </row>
    <row r="891" spans="1:10" x14ac:dyDescent="0.25">
      <c r="C891" s="5" t="s">
        <v>377</v>
      </c>
    </row>
    <row r="892" spans="1:10" x14ac:dyDescent="0.25">
      <c r="A892" s="5">
        <v>53</v>
      </c>
      <c r="B892" s="6" t="s">
        <v>378</v>
      </c>
      <c r="C892" s="5" t="s">
        <v>377</v>
      </c>
      <c r="D892" s="7">
        <f>ROUND( 1,2 )</f>
        <v>1</v>
      </c>
      <c r="E892" s="5" t="s">
        <v>117</v>
      </c>
      <c r="F892" s="6" t="s">
        <v>12</v>
      </c>
      <c r="G892" s="9"/>
      <c r="H892" s="10">
        <f>ROUND( D$892*G892,0 )</f>
        <v>0</v>
      </c>
    </row>
    <row r="893" spans="1:10" x14ac:dyDescent="0.25">
      <c r="F893" s="6" t="s">
        <v>13</v>
      </c>
      <c r="G893" s="9"/>
      <c r="I893" s="10">
        <f>ROUND( D$892*G893,0 )</f>
        <v>0</v>
      </c>
    </row>
    <row r="894" spans="1:10" x14ac:dyDescent="0.25">
      <c r="F894" s="6" t="s">
        <v>14</v>
      </c>
      <c r="G894" s="8"/>
      <c r="J894" s="7">
        <f>ROUND( D$892*G894,2 )</f>
        <v>0</v>
      </c>
    </row>
    <row r="897" spans="1:10" x14ac:dyDescent="0.25">
      <c r="C897" s="5" t="s">
        <v>379</v>
      </c>
    </row>
    <row r="898" spans="1:10" x14ac:dyDescent="0.25">
      <c r="C898" s="5" t="s">
        <v>380</v>
      </c>
    </row>
    <row r="899" spans="1:10" x14ac:dyDescent="0.25">
      <c r="C899" s="5" t="s">
        <v>381</v>
      </c>
    </row>
    <row r="900" spans="1:10" x14ac:dyDescent="0.25">
      <c r="C900" s="5" t="s">
        <v>382</v>
      </c>
    </row>
    <row r="901" spans="1:10" x14ac:dyDescent="0.25">
      <c r="C901" s="5" t="s">
        <v>383</v>
      </c>
    </row>
    <row r="902" spans="1:10" x14ac:dyDescent="0.25">
      <c r="C902" s="5" t="s">
        <v>384</v>
      </c>
    </row>
    <row r="903" spans="1:10" x14ac:dyDescent="0.25">
      <c r="A903" s="5">
        <v>54</v>
      </c>
      <c r="B903" s="6" t="s">
        <v>386</v>
      </c>
      <c r="C903" s="5" t="s">
        <v>385</v>
      </c>
      <c r="D903" s="7">
        <f>ROUND( 2,2 )</f>
        <v>2</v>
      </c>
      <c r="E903" s="5" t="s">
        <v>11</v>
      </c>
      <c r="F903" s="6" t="s">
        <v>12</v>
      </c>
      <c r="G903" s="9"/>
      <c r="H903" s="10">
        <f>ROUND( D$903*G903,0 )</f>
        <v>0</v>
      </c>
    </row>
    <row r="904" spans="1:10" x14ac:dyDescent="0.25">
      <c r="F904" s="6" t="s">
        <v>13</v>
      </c>
      <c r="G904" s="9"/>
      <c r="I904" s="10">
        <f>ROUND( D$903*G904,0 )</f>
        <v>0</v>
      </c>
    </row>
    <row r="905" spans="1:10" x14ac:dyDescent="0.25">
      <c r="F905" s="6" t="s">
        <v>14</v>
      </c>
      <c r="G905" s="8"/>
      <c r="J905" s="7">
        <f>ROUND( D$903*G905,2 )</f>
        <v>0</v>
      </c>
    </row>
    <row r="908" spans="1:10" x14ac:dyDescent="0.25">
      <c r="C908" s="5" t="s">
        <v>379</v>
      </c>
    </row>
    <row r="909" spans="1:10" x14ac:dyDescent="0.25">
      <c r="C909" s="5" t="s">
        <v>380</v>
      </c>
    </row>
    <row r="910" spans="1:10" x14ac:dyDescent="0.25">
      <c r="C910" s="5" t="s">
        <v>381</v>
      </c>
    </row>
    <row r="911" spans="1:10" x14ac:dyDescent="0.25">
      <c r="C911" s="5" t="s">
        <v>387</v>
      </c>
    </row>
    <row r="912" spans="1:10" x14ac:dyDescent="0.25">
      <c r="C912" s="5" t="s">
        <v>384</v>
      </c>
    </row>
    <row r="913" spans="1:10" x14ac:dyDescent="0.25">
      <c r="A913" s="5">
        <v>55</v>
      </c>
      <c r="B913" s="6" t="s">
        <v>389</v>
      </c>
      <c r="C913" s="5" t="s">
        <v>388</v>
      </c>
      <c r="D913" s="7">
        <f>ROUND( 6,2 )</f>
        <v>6</v>
      </c>
      <c r="E913" s="5" t="s">
        <v>11</v>
      </c>
      <c r="F913" s="6" t="s">
        <v>12</v>
      </c>
      <c r="G913" s="9"/>
      <c r="H913" s="10">
        <f>ROUND( D$913*G913,0 )</f>
        <v>0</v>
      </c>
    </row>
    <row r="914" spans="1:10" x14ac:dyDescent="0.25">
      <c r="F914" s="6" t="s">
        <v>13</v>
      </c>
      <c r="G914" s="9"/>
      <c r="I914" s="10">
        <f>ROUND( D$913*G914,0 )</f>
        <v>0</v>
      </c>
    </row>
    <row r="915" spans="1:10" x14ac:dyDescent="0.25">
      <c r="F915" s="6" t="s">
        <v>14</v>
      </c>
      <c r="G915" s="8"/>
      <c r="J915" s="7">
        <f>ROUND( D$913*G915,2 )</f>
        <v>0</v>
      </c>
    </row>
    <row r="918" spans="1:10" x14ac:dyDescent="0.25">
      <c r="C918" s="5" t="s">
        <v>379</v>
      </c>
    </row>
    <row r="919" spans="1:10" x14ac:dyDescent="0.25">
      <c r="C919" s="5" t="s">
        <v>380</v>
      </c>
    </row>
    <row r="920" spans="1:10" x14ac:dyDescent="0.25">
      <c r="C920" s="5" t="s">
        <v>381</v>
      </c>
    </row>
    <row r="921" spans="1:10" x14ac:dyDescent="0.25">
      <c r="C921" s="5" t="s">
        <v>387</v>
      </c>
    </row>
    <row r="922" spans="1:10" x14ac:dyDescent="0.25">
      <c r="C922" s="5" t="s">
        <v>384</v>
      </c>
    </row>
    <row r="923" spans="1:10" x14ac:dyDescent="0.25">
      <c r="A923" s="5">
        <v>56</v>
      </c>
      <c r="B923" s="6" t="s">
        <v>391</v>
      </c>
      <c r="C923" s="5" t="s">
        <v>390</v>
      </c>
      <c r="D923" s="7">
        <f>ROUND( 5,2 )</f>
        <v>5</v>
      </c>
      <c r="E923" s="5" t="s">
        <v>11</v>
      </c>
      <c r="F923" s="6" t="s">
        <v>12</v>
      </c>
      <c r="G923" s="9"/>
      <c r="H923" s="10">
        <f>ROUND( D$923*G923,0 )</f>
        <v>0</v>
      </c>
    </row>
    <row r="924" spans="1:10" x14ac:dyDescent="0.25">
      <c r="F924" s="6" t="s">
        <v>13</v>
      </c>
      <c r="G924" s="9"/>
      <c r="I924" s="10">
        <f>ROUND( D$923*G924,0 )</f>
        <v>0</v>
      </c>
    </row>
    <row r="925" spans="1:10" x14ac:dyDescent="0.25">
      <c r="F925" s="6" t="s">
        <v>14</v>
      </c>
      <c r="G925" s="8"/>
      <c r="J925" s="7">
        <f>ROUND( D$923*G925,2 )</f>
        <v>0</v>
      </c>
    </row>
    <row r="928" spans="1:10" x14ac:dyDescent="0.25">
      <c r="C928" s="5" t="s">
        <v>130</v>
      </c>
    </row>
    <row r="929" spans="1:10" x14ac:dyDescent="0.25">
      <c r="C929" s="5" t="s">
        <v>134</v>
      </c>
    </row>
    <row r="930" spans="1:10" x14ac:dyDescent="0.25">
      <c r="A930" s="5">
        <v>57</v>
      </c>
      <c r="B930" s="6" t="s">
        <v>136</v>
      </c>
      <c r="C930" s="5" t="s">
        <v>135</v>
      </c>
      <c r="D930" s="7">
        <f>ROUND( 20,2 )</f>
        <v>20</v>
      </c>
      <c r="E930" s="5" t="s">
        <v>17</v>
      </c>
      <c r="F930" s="6" t="s">
        <v>12</v>
      </c>
      <c r="G930" s="8"/>
      <c r="H930" s="10">
        <f>ROUND( D$930*G930,0 )</f>
        <v>0</v>
      </c>
    </row>
    <row r="931" spans="1:10" x14ac:dyDescent="0.25">
      <c r="F931" s="6" t="s">
        <v>13</v>
      </c>
      <c r="G931" s="9"/>
      <c r="I931" s="10">
        <f>ROUND( D$930*G931,0 )</f>
        <v>0</v>
      </c>
    </row>
    <row r="932" spans="1:10" x14ac:dyDescent="0.25">
      <c r="F932" s="6" t="s">
        <v>14</v>
      </c>
      <c r="G932" s="8"/>
      <c r="J932" s="7">
        <f>ROUND( D$930*G932,2 )</f>
        <v>0</v>
      </c>
    </row>
    <row r="935" spans="1:10" x14ac:dyDescent="0.25">
      <c r="C935" s="5" t="s">
        <v>392</v>
      </c>
    </row>
    <row r="936" spans="1:10" x14ac:dyDescent="0.25">
      <c r="C936" s="5" t="s">
        <v>393</v>
      </c>
    </row>
    <row r="937" spans="1:10" x14ac:dyDescent="0.25">
      <c r="A937" s="5">
        <v>58</v>
      </c>
      <c r="B937" s="6" t="s">
        <v>394</v>
      </c>
      <c r="C937" s="5"/>
      <c r="D937" s="7">
        <f>ROUND( 8,2 )</f>
        <v>8</v>
      </c>
      <c r="E937" s="5" t="s">
        <v>140</v>
      </c>
      <c r="F937" s="6" t="s">
        <v>12</v>
      </c>
      <c r="G937" s="8"/>
      <c r="H937" s="7">
        <f>ROUND( D$937*G937,2 )</f>
        <v>0</v>
      </c>
    </row>
    <row r="938" spans="1:10" x14ac:dyDescent="0.25">
      <c r="F938" s="6" t="s">
        <v>13</v>
      </c>
      <c r="G938" s="9"/>
      <c r="I938" s="10">
        <f>ROUND( D$937*G938,0 )</f>
        <v>0</v>
      </c>
    </row>
    <row r="939" spans="1:10" x14ac:dyDescent="0.25">
      <c r="F939" s="6" t="s">
        <v>14</v>
      </c>
      <c r="G939" s="8"/>
      <c r="J939" s="7">
        <f>ROUND( D$937*G939,2 )</f>
        <v>0</v>
      </c>
    </row>
    <row r="942" spans="1:10" x14ac:dyDescent="0.25">
      <c r="C942" s="5" t="s">
        <v>392</v>
      </c>
    </row>
    <row r="943" spans="1:10" x14ac:dyDescent="0.25">
      <c r="C943" s="5" t="s">
        <v>395</v>
      </c>
    </row>
    <row r="944" spans="1:10" x14ac:dyDescent="0.25">
      <c r="A944" s="5">
        <v>59</v>
      </c>
      <c r="B944" s="6" t="s">
        <v>396</v>
      </c>
      <c r="C944" s="5"/>
      <c r="D944" s="7">
        <f>ROUND( 8,2 )</f>
        <v>8</v>
      </c>
      <c r="E944" s="5" t="s">
        <v>140</v>
      </c>
      <c r="F944" s="6" t="s">
        <v>12</v>
      </c>
      <c r="G944" s="8"/>
      <c r="H944" s="7">
        <f>ROUND( D$944*G944,2 )</f>
        <v>0</v>
      </c>
    </row>
    <row r="945" spans="1:10" x14ac:dyDescent="0.25">
      <c r="F945" s="6" t="s">
        <v>13</v>
      </c>
      <c r="G945" s="9"/>
      <c r="I945" s="10">
        <f>ROUND( D$944*G945,0 )</f>
        <v>0</v>
      </c>
    </row>
    <row r="946" spans="1:10" x14ac:dyDescent="0.25">
      <c r="F946" s="6" t="s">
        <v>14</v>
      </c>
      <c r="G946" s="8"/>
      <c r="J946" s="7">
        <f>ROUND( D$944*G946,2 )</f>
        <v>0</v>
      </c>
    </row>
    <row r="949" spans="1:10" x14ac:dyDescent="0.25">
      <c r="C949" s="5" t="s">
        <v>392</v>
      </c>
    </row>
    <row r="950" spans="1:10" x14ac:dyDescent="0.25">
      <c r="C950" s="5" t="s">
        <v>397</v>
      </c>
    </row>
    <row r="951" spans="1:10" x14ac:dyDescent="0.25">
      <c r="A951" s="5">
        <v>60</v>
      </c>
      <c r="B951" s="6" t="s">
        <v>399</v>
      </c>
      <c r="C951" s="5" t="s">
        <v>398</v>
      </c>
      <c r="D951" s="7">
        <f>ROUND( 1,2 )</f>
        <v>1</v>
      </c>
      <c r="E951" s="5" t="s">
        <v>17</v>
      </c>
      <c r="F951" s="6" t="s">
        <v>12</v>
      </c>
      <c r="G951" s="8"/>
      <c r="H951" s="7">
        <f>ROUND( D$951*G951,2 )</f>
        <v>0</v>
      </c>
    </row>
    <row r="952" spans="1:10" x14ac:dyDescent="0.25">
      <c r="F952" s="6" t="s">
        <v>13</v>
      </c>
      <c r="G952" s="9"/>
      <c r="I952" s="10">
        <f>ROUND( D$951*G952,0 )</f>
        <v>0</v>
      </c>
    </row>
    <row r="953" spans="1:10" x14ac:dyDescent="0.25">
      <c r="F953" s="6" t="s">
        <v>14</v>
      </c>
      <c r="G953" s="8"/>
      <c r="J953" s="7">
        <f>ROUND( D$951*G953,2 )</f>
        <v>0</v>
      </c>
    </row>
    <row r="956" spans="1:10" x14ac:dyDescent="0.25">
      <c r="C956" s="5" t="s">
        <v>392</v>
      </c>
    </row>
    <row r="957" spans="1:10" x14ac:dyDescent="0.25">
      <c r="C957" s="5" t="s">
        <v>400</v>
      </c>
    </row>
    <row r="958" spans="1:10" x14ac:dyDescent="0.25">
      <c r="A958" s="5">
        <v>61</v>
      </c>
      <c r="B958" s="6" t="s">
        <v>401</v>
      </c>
      <c r="C958" s="5" t="s">
        <v>398</v>
      </c>
      <c r="D958" s="7">
        <f>ROUND( 1,2 )</f>
        <v>1</v>
      </c>
      <c r="E958" s="5" t="s">
        <v>17</v>
      </c>
      <c r="F958" s="6" t="s">
        <v>12</v>
      </c>
      <c r="G958" s="8"/>
      <c r="H958" s="7">
        <f>ROUND( D$958*G958,2 )</f>
        <v>0</v>
      </c>
    </row>
    <row r="959" spans="1:10" x14ac:dyDescent="0.25">
      <c r="F959" s="6" t="s">
        <v>13</v>
      </c>
      <c r="G959" s="9"/>
      <c r="I959" s="10">
        <f>ROUND( D$958*G959,0 )</f>
        <v>0</v>
      </c>
    </row>
    <row r="960" spans="1:10" x14ac:dyDescent="0.25">
      <c r="F960" s="6" t="s">
        <v>14</v>
      </c>
      <c r="G960" s="8"/>
      <c r="J960" s="7">
        <f>ROUND( D$958*G960,2 )</f>
        <v>0</v>
      </c>
    </row>
    <row r="963" spans="1:10" x14ac:dyDescent="0.25">
      <c r="C963" s="5" t="s">
        <v>402</v>
      </c>
    </row>
    <row r="964" spans="1:10" x14ac:dyDescent="0.25">
      <c r="C964" s="5" t="s">
        <v>146</v>
      </c>
    </row>
    <row r="965" spans="1:10" x14ac:dyDescent="0.25">
      <c r="C965" s="5" t="s">
        <v>403</v>
      </c>
    </row>
    <row r="966" spans="1:10" x14ac:dyDescent="0.25">
      <c r="A966" s="5">
        <v>62</v>
      </c>
      <c r="B966" s="6" t="s">
        <v>404</v>
      </c>
      <c r="C966" s="5"/>
      <c r="D966" s="7">
        <f>ROUND( 4,2 )</f>
        <v>4</v>
      </c>
      <c r="E966" s="5" t="s">
        <v>140</v>
      </c>
      <c r="F966" s="6" t="s">
        <v>12</v>
      </c>
      <c r="G966" s="8"/>
      <c r="H966" s="7">
        <f>ROUND( D$966*G966,2 )</f>
        <v>0</v>
      </c>
    </row>
    <row r="967" spans="1:10" x14ac:dyDescent="0.25">
      <c r="F967" s="6" t="s">
        <v>13</v>
      </c>
      <c r="G967" s="9"/>
      <c r="I967" s="10">
        <f>ROUND( D$966*G967,0 )</f>
        <v>0</v>
      </c>
    </row>
    <row r="968" spans="1:10" x14ac:dyDescent="0.25">
      <c r="F968" s="6" t="s">
        <v>14</v>
      </c>
      <c r="G968" s="8"/>
      <c r="J968" s="7">
        <f>ROUND( D$966*G968,2 )</f>
        <v>0</v>
      </c>
    </row>
    <row r="971" spans="1:10" x14ac:dyDescent="0.25">
      <c r="C971" s="5" t="s">
        <v>402</v>
      </c>
    </row>
    <row r="972" spans="1:10" x14ac:dyDescent="0.25">
      <c r="C972" s="5" t="s">
        <v>146</v>
      </c>
    </row>
    <row r="973" spans="1:10" x14ac:dyDescent="0.25">
      <c r="C973" s="5" t="s">
        <v>149</v>
      </c>
    </row>
    <row r="974" spans="1:10" x14ac:dyDescent="0.25">
      <c r="A974" s="5">
        <v>63</v>
      </c>
      <c r="B974" s="6" t="s">
        <v>405</v>
      </c>
      <c r="C974" s="5"/>
      <c r="D974" s="7">
        <f>ROUND( 4,2 )</f>
        <v>4</v>
      </c>
      <c r="E974" s="5" t="s">
        <v>140</v>
      </c>
      <c r="F974" s="6" t="s">
        <v>12</v>
      </c>
      <c r="G974" s="8"/>
      <c r="H974" s="7">
        <f>ROUND( D$974*G974,2 )</f>
        <v>0</v>
      </c>
    </row>
    <row r="975" spans="1:10" x14ac:dyDescent="0.25">
      <c r="F975" s="6" t="s">
        <v>13</v>
      </c>
      <c r="G975" s="9"/>
      <c r="I975" s="10">
        <f>ROUND( D$974*G975,0 )</f>
        <v>0</v>
      </c>
    </row>
    <row r="976" spans="1:10" x14ac:dyDescent="0.25">
      <c r="F976" s="6" t="s">
        <v>14</v>
      </c>
      <c r="G976" s="8"/>
      <c r="J976" s="7">
        <f>ROUND( D$974*G976,2 )</f>
        <v>0</v>
      </c>
    </row>
    <row r="979" spans="1:10" x14ac:dyDescent="0.25">
      <c r="C979" s="5" t="s">
        <v>402</v>
      </c>
    </row>
    <row r="980" spans="1:10" x14ac:dyDescent="0.25">
      <c r="C980" s="5" t="s">
        <v>146</v>
      </c>
    </row>
    <row r="981" spans="1:10" x14ac:dyDescent="0.25">
      <c r="C981" s="5" t="s">
        <v>151</v>
      </c>
    </row>
    <row r="982" spans="1:10" x14ac:dyDescent="0.25">
      <c r="A982" s="5">
        <v>64</v>
      </c>
      <c r="B982" s="6" t="s">
        <v>406</v>
      </c>
      <c r="C982" s="5"/>
      <c r="D982" s="7">
        <f>ROUND( 4,2 )</f>
        <v>4</v>
      </c>
      <c r="E982" s="5" t="s">
        <v>140</v>
      </c>
      <c r="F982" s="6" t="s">
        <v>12</v>
      </c>
      <c r="G982" s="8"/>
      <c r="H982" s="7">
        <f>ROUND( D$982*G982,2 )</f>
        <v>0</v>
      </c>
    </row>
    <row r="983" spans="1:10" x14ac:dyDescent="0.25">
      <c r="F983" s="6" t="s">
        <v>13</v>
      </c>
      <c r="G983" s="9"/>
      <c r="I983" s="10">
        <f>ROUND( D$982*G983,0 )</f>
        <v>0</v>
      </c>
    </row>
    <row r="984" spans="1:10" x14ac:dyDescent="0.25">
      <c r="F984" s="6" t="s">
        <v>14</v>
      </c>
      <c r="G984" s="8"/>
      <c r="J984" s="7">
        <f>ROUND( D$982*G984,2 )</f>
        <v>0</v>
      </c>
    </row>
    <row r="987" spans="1:10" x14ac:dyDescent="0.25">
      <c r="C987" s="5" t="s">
        <v>402</v>
      </c>
    </row>
    <row r="988" spans="1:10" x14ac:dyDescent="0.25">
      <c r="C988" s="5" t="s">
        <v>146</v>
      </c>
    </row>
    <row r="989" spans="1:10" x14ac:dyDescent="0.25">
      <c r="C989" s="5" t="s">
        <v>153</v>
      </c>
    </row>
    <row r="990" spans="1:10" x14ac:dyDescent="0.25">
      <c r="A990" s="5">
        <v>65</v>
      </c>
      <c r="B990" s="6" t="s">
        <v>407</v>
      </c>
      <c r="C990" s="5"/>
      <c r="D990" s="7">
        <f>ROUND( 4,2 )</f>
        <v>4</v>
      </c>
      <c r="E990" s="5" t="s">
        <v>140</v>
      </c>
      <c r="F990" s="6" t="s">
        <v>12</v>
      </c>
      <c r="G990" s="8"/>
      <c r="H990" s="7">
        <f>ROUND( D$990*G990,2 )</f>
        <v>0</v>
      </c>
    </row>
    <row r="991" spans="1:10" x14ac:dyDescent="0.25">
      <c r="F991" s="6" t="s">
        <v>13</v>
      </c>
      <c r="G991" s="9"/>
      <c r="I991" s="10">
        <f>ROUND( D$990*G991,0 )</f>
        <v>0</v>
      </c>
    </row>
    <row r="992" spans="1:10" x14ac:dyDescent="0.25">
      <c r="F992" s="6" t="s">
        <v>14</v>
      </c>
      <c r="G992" s="8"/>
      <c r="J992" s="7">
        <f>ROUND( D$990*G992,2 )</f>
        <v>0</v>
      </c>
    </row>
    <row r="994" spans="8:10" ht="15.75" thickBot="1" x14ac:dyDescent="0.3"/>
    <row r="995" spans="8:10" ht="15.75" thickBot="1" x14ac:dyDescent="0.3">
      <c r="H995" s="12">
        <f>ROUND( SUM(H324:H994),0 )</f>
        <v>0</v>
      </c>
      <c r="I995" s="12">
        <f>ROUND( SUM(I324:I994),0 )</f>
        <v>0</v>
      </c>
      <c r="J995" s="11">
        <f>ROUND( SUM(J324:J994),2 )</f>
        <v>0</v>
      </c>
    </row>
    <row r="996" spans="8:10" ht="15.75" thickTop="1" x14ac:dyDescent="0.25">
      <c r="H996" s="13">
        <f>ROUND( SUM(H37,H322,H995),0 )</f>
        <v>0</v>
      </c>
      <c r="I996" s="13">
        <f>ROUND( SUM(I37,I322,I995),0 )</f>
        <v>0</v>
      </c>
      <c r="J996" s="14">
        <f>ROUND( SUM(J37,J322,J995),2 )</f>
        <v>0</v>
      </c>
    </row>
  </sheetData>
  <pageMargins left="0.51181102362204722" right="0.31496062992125984" top="0.74803149606299213" bottom="0.35433070866141736" header="0.31496062992125984" footer="0.31496062992125984"/>
  <pageSetup paperSize="9" scale="70" orientation="portrait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FOOSSZ</vt:lpstr>
      <vt:lpstr>KVS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2018-12-20T09:59:43Z</cp:lastPrinted>
  <dcterms:created xsi:type="dcterms:W3CDTF">2018-12-20T09:56:47Z</dcterms:created>
  <dcterms:modified xsi:type="dcterms:W3CDTF">2021-09-15T13:44:00Z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1441402824</vt:i4>
  </property>
  <property fmtid="{D5CDD505-2E9C-101B-9397-08002B2CF9AE}" pid="3" name="_NewReviewCycle">
    <vt:lpwstr/>
  </property>
  <property fmtid="{D5CDD505-2E9C-101B-9397-08002B2CF9AE}" pid="4" name="_EmailSubject">
    <vt:lpwstr>Városháza épületének energetikai korszerűsítése 5525 Füzesgyarmat, szabadság tér 1. HRSZ.: 1/2.</vt:lpwstr>
  </property>
  <property fmtid="{D5CDD505-2E9C-101B-9397-08002B2CF9AE}" pid="5" name="_AuthorEmail">
    <vt:lpwstr>domjan.laszlo@schafer-epgep.hu</vt:lpwstr>
  </property>
  <property fmtid="{D5CDD505-2E9C-101B-9397-08002B2CF9AE}" pid="6" name="_AuthorEmailDisplayName">
    <vt:lpwstr>Domján László</vt:lpwstr>
  </property>
  <property fmtid="{D5CDD505-2E9C-101B-9397-08002B2CF9AE}" pid="7" name="_ReviewingToolsShownOnce">
    <vt:lpwstr/>
  </property>
</Properties>
</file>