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903" activeTab="0"/>
  </bookViews>
  <sheets>
    <sheet name="Mérleg" sheetId="1" r:id="rId1"/>
    <sheet name="Ktgv.jelentés" sheetId="2" r:id="rId2"/>
    <sheet name="Műk.bev.-kiadás ei." sheetId="3" r:id="rId3"/>
    <sheet name="Végleg.pe.át." sheetId="4" r:id="rId4"/>
    <sheet name="Felhalm.bev-kiad.mérleg" sheetId="5" r:id="rId5"/>
    <sheet name="Felújítás" sheetId="6" r:id="rId6"/>
    <sheet name="Pénforg.egy." sheetId="7" r:id="rId7"/>
    <sheet name="Int.fin." sheetId="8" r:id="rId8"/>
    <sheet name="Szakf.mód" sheetId="9" r:id="rId9"/>
  </sheets>
  <definedNames>
    <definedName name="_xlnm.Print_Area" localSheetId="0">'Mérleg'!$A$1:$J$220</definedName>
    <definedName name="_xlnm.Print_Area" localSheetId="8">'Szakf.mód'!$B$1:$E$72</definedName>
    <definedName name="_xlnm.Print_Area" localSheetId="3">'Végleg.pe.át.'!$A$1:$F$49</definedName>
  </definedNames>
  <calcPr fullCalcOnLoad="1"/>
</workbook>
</file>

<file path=xl/sharedStrings.xml><?xml version="1.0" encoding="utf-8"?>
<sst xmlns="http://schemas.openxmlformats.org/spreadsheetml/2006/main" count="886" uniqueCount="497">
  <si>
    <t>adatok ezer Ft-ban</t>
  </si>
  <si>
    <t>Személyi juttatások</t>
  </si>
  <si>
    <t>Eredeti</t>
  </si>
  <si>
    <t>Költségvetési jelentés</t>
  </si>
  <si>
    <t>költségvetési előirányzatokról és pénzforgalom egyeztetéséről</t>
  </si>
  <si>
    <t xml:space="preserve">M e g n e v e z é s </t>
  </si>
  <si>
    <t>Módosított</t>
  </si>
  <si>
    <t>Teljesített</t>
  </si>
  <si>
    <t>%</t>
  </si>
  <si>
    <t>e l ő i r á n y z a t</t>
  </si>
  <si>
    <t>Rendszeres személyi juttatás</t>
  </si>
  <si>
    <t>Nem rendszeres személyi juttatás</t>
  </si>
  <si>
    <t>Külső személyi juttatások</t>
  </si>
  <si>
    <t>Egészségügyi hozzájárulás</t>
  </si>
  <si>
    <t xml:space="preserve">Dologi kiadások </t>
  </si>
  <si>
    <t>Dologi kiadások Áfa-ja</t>
  </si>
  <si>
    <t>Egyéb folyó kiadások</t>
  </si>
  <si>
    <t>Előző évi maradvány visszafizetése</t>
  </si>
  <si>
    <t>Műk.célú pe.átadás non-profit szervezeteknek</t>
  </si>
  <si>
    <t>Társadalom- és szociálpolitikai juttatások</t>
  </si>
  <si>
    <t xml:space="preserve">Kamatkiadások </t>
  </si>
  <si>
    <t>Gépjárműadó</t>
  </si>
  <si>
    <t xml:space="preserve">Helyi adók </t>
  </si>
  <si>
    <t xml:space="preserve">      Építményadó</t>
  </si>
  <si>
    <t xml:space="preserve">      Idegenforgalmi adó tartózkodás után</t>
  </si>
  <si>
    <t xml:space="preserve">      Iparűzési adó állandó jelleggel végzett tev.után</t>
  </si>
  <si>
    <t>Személyi jövedelem  adó</t>
  </si>
  <si>
    <t>Önk. megillető bírságok és egyéb sajátos bev.</t>
  </si>
  <si>
    <t>Tárgyi eszközök, immateriális javak értékesítése</t>
  </si>
  <si>
    <t xml:space="preserve">    Finanszírozási kiadások</t>
  </si>
  <si>
    <t>Pénzkészlet január 01 -én</t>
  </si>
  <si>
    <t>Pénzkészlet a tárgyidőszak végén</t>
  </si>
  <si>
    <t>Foglalkoztatottak létszám (fő) - időszakra</t>
  </si>
  <si>
    <t>Munkajogi létszám a tárgyidőszak végén</t>
  </si>
  <si>
    <t>Talajterhelési díj</t>
  </si>
  <si>
    <t>3/a.sz.melléklet</t>
  </si>
  <si>
    <t>Működési bevételek előirányzata és teljesítése</t>
  </si>
  <si>
    <t>Intézményi ellátási díjak</t>
  </si>
  <si>
    <t>Kiszámlázott termékek és szolg.  ÁFA -ja</t>
  </si>
  <si>
    <t>Működési kiadások előirányzata és teljesítése</t>
  </si>
  <si>
    <t>Rendszeres személyi juttatások</t>
  </si>
  <si>
    <t>Nem rendszeres személyi juttatások</t>
  </si>
  <si>
    <t>Készletbeszerzés</t>
  </si>
  <si>
    <t>Kommunikációs szolgáltatások</t>
  </si>
  <si>
    <t>Szolgáltatási kiadások</t>
  </si>
  <si>
    <t>Vásárolt közszolgáltatás</t>
  </si>
  <si>
    <t>ÁFA összesen</t>
  </si>
  <si>
    <t>Kiküldetés,reprezentáció,reklám</t>
  </si>
  <si>
    <t xml:space="preserve">Egyéb dologi kiadás </t>
  </si>
  <si>
    <t>Különféle költségvetési befizetések</t>
  </si>
  <si>
    <t>Adók, díjak befizetése</t>
  </si>
  <si>
    <t xml:space="preserve">   Dologi kiadások és egyéb folyó kiadások összesen</t>
  </si>
  <si>
    <t>Önkormányzat által folyósított ellátások összesen</t>
  </si>
  <si>
    <t>4.sz.melléklet</t>
  </si>
  <si>
    <t>Felhalmozási bevételek és kiadások mérlegszerű szembeállítása</t>
  </si>
  <si>
    <t>Bevétel</t>
  </si>
  <si>
    <t>Kiadás</t>
  </si>
  <si>
    <t>Ingatlanok felújítása</t>
  </si>
  <si>
    <t>Felújítás előzetesen felszámított ált. forg. adója</t>
  </si>
  <si>
    <t>Ingatlanok vásárlása, létesítése (föld kivételével)</t>
  </si>
  <si>
    <t>Gépek, ber.és felszerelések vásárlása, létesítése</t>
  </si>
  <si>
    <t>Pénzforgalmi egyeztetés</t>
  </si>
  <si>
    <t>Megnevezés</t>
  </si>
  <si>
    <t>Összeg</t>
  </si>
  <si>
    <t>Pénzkészlet tárgyidő. elején - Ft.költ.bankszámlák egyenlege</t>
  </si>
  <si>
    <t>Pénzkészlet tárgyidő. elején - forint pénztár, betét egyenlege</t>
  </si>
  <si>
    <t>Pénzkészlet tárgyidő. elején - Ö s s z e s e n:</t>
  </si>
  <si>
    <t xml:space="preserve">  Bevételek    (+)</t>
  </si>
  <si>
    <t xml:space="preserve">  Kiadások     (-)</t>
  </si>
  <si>
    <t>Pénzkészlet tárgyidő. végén - Ft költs.bankszámlák egyenlege</t>
  </si>
  <si>
    <t>Pénzkészlet tárgyidő. végén - forint pénztár, betét egyenlege</t>
  </si>
  <si>
    <t>Pénzkészlet tárgyidő. végén - Ö s s z e s e n:</t>
  </si>
  <si>
    <t>Végleges pénzeszközátadás, egyéb támogatás és az ellátottak pénzbeli juttatásai</t>
  </si>
  <si>
    <t>Teljesítés</t>
  </si>
  <si>
    <t>előirányzat</t>
  </si>
  <si>
    <t>Időskorúak járadéka</t>
  </si>
  <si>
    <t>Ápolási díj  (tartós), normatív</t>
  </si>
  <si>
    <t>Ápolási díj  (súlyosan fogyatékos) helyi megállapítás</t>
  </si>
  <si>
    <t>Egyéb, az önkormányzat rendeletében megállapítható juttatás</t>
  </si>
  <si>
    <t>Természetben nyújtott szoc. ellátások összesen</t>
  </si>
  <si>
    <t>Egyéb átengedett adók / termőföld bérbeadás /</t>
  </si>
  <si>
    <t>Hosszú lejáratú hitelek törlesztése</t>
  </si>
  <si>
    <t>Egyéb finanszírozás bevételei /függő/</t>
  </si>
  <si>
    <t xml:space="preserve">   Finanszírozási bevételek</t>
  </si>
  <si>
    <t>Pénzkészlet /pénztár, bank.változása/</t>
  </si>
  <si>
    <t>5.sz.melléklet</t>
  </si>
  <si>
    <t>Szolgáltatások ellenértéke</t>
  </si>
  <si>
    <t>TB járulék, egészségbizt.és táppénz hozzájárulás</t>
  </si>
  <si>
    <t>Árú és készletértékesítés ellenértéke</t>
  </si>
  <si>
    <t>Egyéb sajátos bevételek</t>
  </si>
  <si>
    <t>Értékesített tárgyi eszközök,immateriális javak Áfa-ja</t>
  </si>
  <si>
    <t xml:space="preserve">  Intézményi működési bevételek összesen</t>
  </si>
  <si>
    <t>Kamatkiadások államházt. kívülre</t>
  </si>
  <si>
    <t>Támogatásértékű működési kiadás központi ktgv-i szervnek</t>
  </si>
  <si>
    <t>Támogatásértékű működési kiadás helyi önk.-nak és ktgv-i szerveinek</t>
  </si>
  <si>
    <t>Felhalmozási célú pe.átadás államházt.kivülre</t>
  </si>
  <si>
    <t>Lakásfenntartási támogatás normatív</t>
  </si>
  <si>
    <t xml:space="preserve">Temetési segély </t>
  </si>
  <si>
    <t>Köztemetés</t>
  </si>
  <si>
    <t xml:space="preserve">Közgyógyellátás </t>
  </si>
  <si>
    <t>Pénzbeli kártérítés,egyéb pénzbeli juttatások</t>
  </si>
  <si>
    <t xml:space="preserve">                           3/c.sz. melléklet</t>
  </si>
  <si>
    <t>FÜZESGYARMAT VÁROS ÖNKORMÁNYZAT ÖSSZESEN</t>
  </si>
  <si>
    <t>adatok: ezer Ft -ban</t>
  </si>
  <si>
    <t>BEVÉTELEK</t>
  </si>
  <si>
    <t>KIADÁS</t>
  </si>
  <si>
    <t>megnevezés</t>
  </si>
  <si>
    <t>eredeti</t>
  </si>
  <si>
    <t>módosított</t>
  </si>
  <si>
    <t>teljesítés</t>
  </si>
  <si>
    <t>1. Müködési bevételek:</t>
  </si>
  <si>
    <t>1. Személyi juttatás</t>
  </si>
  <si>
    <t xml:space="preserve">    1.1. Intézményi folyó bevétel</t>
  </si>
  <si>
    <t xml:space="preserve">    1.2. Önkorm. saj. műk. bevételei</t>
  </si>
  <si>
    <t xml:space="preserve"> 2. Munkaadót terhelő járulék</t>
  </si>
  <si>
    <t xml:space="preserve">       1.2.1. Helyi adó + bírság</t>
  </si>
  <si>
    <t xml:space="preserve">       1.2.2. Átengedett</t>
  </si>
  <si>
    <t xml:space="preserve"> 3. Dologi kiadás</t>
  </si>
  <si>
    <t xml:space="preserve">       1.2.3. Egyéb sajátos</t>
  </si>
  <si>
    <t xml:space="preserve">2. Felhalm. és tőke jell. bev. </t>
  </si>
  <si>
    <t xml:space="preserve"> 4. Pénzeszköz átadás</t>
  </si>
  <si>
    <t xml:space="preserve">    2.1. Osztalék</t>
  </si>
  <si>
    <t xml:space="preserve"> 5. Ellátottak juttatásai</t>
  </si>
  <si>
    <t xml:space="preserve"> 6. Felújítás</t>
  </si>
  <si>
    <t xml:space="preserve"> 7. Felhalmozás</t>
  </si>
  <si>
    <t>3. Támogatások:</t>
  </si>
  <si>
    <t xml:space="preserve">    3.1. Normatív támogatás</t>
  </si>
  <si>
    <t xml:space="preserve"> 9. Általános tartalék</t>
  </si>
  <si>
    <t xml:space="preserve">    3.3. Központosított támogatás</t>
  </si>
  <si>
    <t xml:space="preserve">    3.4. Önk.egyéb kv-i támogatásai</t>
  </si>
  <si>
    <t>10. Céltartalék</t>
  </si>
  <si>
    <t xml:space="preserve">    3.5. Műk.képtelen Önk.tám.</t>
  </si>
  <si>
    <t>4. Véglegesen átvett pénzeszk.</t>
  </si>
  <si>
    <t xml:space="preserve">    4.1. Munkaügyi központ</t>
  </si>
  <si>
    <t xml:space="preserve">    4.2. Átvet OEP -től</t>
  </si>
  <si>
    <t xml:space="preserve">    4.8. Tám.ért.műk.bevétel Önk-tól</t>
  </si>
  <si>
    <t xml:space="preserve">5. Tám. Kölcs.visszatér </t>
  </si>
  <si>
    <t>6. Értékpapír ért.</t>
  </si>
  <si>
    <t>7. Pénzmaradvány igénybevétele</t>
  </si>
  <si>
    <t>8. Intézményfinanszírozás</t>
  </si>
  <si>
    <t>BEVÉTELEK ÖSSZESEN:</t>
  </si>
  <si>
    <t>KIADÁSOK ÖSSZESEN:</t>
  </si>
  <si>
    <t>FÜZESGYARMAT VÁROS POLGÁRMESTERI HIVATAL ÖSSZESEN</t>
  </si>
  <si>
    <t>FÜZESGYARMAT VÁROS POLGÁRMESTERI HIVATAL RÉSZBEN ÖNÁLLÓ INTÉZMÉNYEK NÉLKÜL</t>
  </si>
  <si>
    <t>FÜZESGYARMAT VÁROS KASTÉLYPARK FÜRDŐ</t>
  </si>
  <si>
    <t>FÜZESGYARMAT VÁROS HEGYESI JÁNOS KÖNYVTÁR ÉS MŰVELŐDÉSI INTÉZMÉNY</t>
  </si>
  <si>
    <t>Tám.ért.műk.kiadás központi ktgv-i szervnek</t>
  </si>
  <si>
    <t>Tám.ért.műk.kiadás helyi önk.és ktgv-i szerveinek</t>
  </si>
  <si>
    <t>Műk. célú pe.átadás háztartásoknak</t>
  </si>
  <si>
    <t>Ellátottak pénzbeli juttatásai</t>
  </si>
  <si>
    <t>Felhalmozási kiadások</t>
  </si>
  <si>
    <t>függő</t>
  </si>
  <si>
    <t>Tám.értékű műk.bev.központi ktgv.szervtől</t>
  </si>
  <si>
    <t>Tám.értékű műk.bev.elkülönített áll.pénzalaptól</t>
  </si>
  <si>
    <t>Tám.értékű műk.bev.többcélú kistérségi társulástól</t>
  </si>
  <si>
    <t>Tám.értékű műk.bev.társadalombizt.alapból</t>
  </si>
  <si>
    <t>Támogatásértékű működési bevételek összesen</t>
  </si>
  <si>
    <t>Tám.értékű felh.bev.központi ktgv-i szervtől</t>
  </si>
  <si>
    <t>Egyéb finanszírozás kiadás /függő/</t>
  </si>
  <si>
    <t>Átmeneti segély</t>
  </si>
  <si>
    <t>Kiegészítő gyermekvédelmi támogatás és pótléka</t>
  </si>
  <si>
    <t>Rendkívüli gyermekvédelmi támogatás (helyi megállapítás)</t>
  </si>
  <si>
    <t>Rászorultságtól függ.pénz.szoc.gyerm.véd.ell.összesen</t>
  </si>
  <si>
    <t>2.sz.melléklet</t>
  </si>
  <si>
    <t>4/a.sz. melléklet</t>
  </si>
  <si>
    <t>POLGÁRMESTERI HIVATAL ÉS RÉSZBEN ÖNÁLLÓ INTÉZMÉNYI FELÚJÍTÁSOK, FEJLESZTÉSEK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</si>
  <si>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</si>
  <si>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</si>
  <si>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</si>
  <si>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</si>
  <si>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</si>
  <si>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</si>
  <si>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</si>
  <si>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</si>
  <si>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</si>
  <si>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</si>
  <si>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</si>
  <si>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</si>
  <si>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</si>
  <si>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</si>
  <si>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</si>
  <si>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</si>
  <si>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</si>
  <si>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</si>
  <si>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</si>
  <si>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</si>
  <si>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>II.</t>
  </si>
  <si>
    <t>III.</t>
  </si>
  <si>
    <t>IV.</t>
  </si>
  <si>
    <t>BERUHÁZÁS ÖSSZESEN (III.)</t>
  </si>
  <si>
    <t>Intézményfinanszírozás</t>
  </si>
  <si>
    <t>Intézmény megnevezése</t>
  </si>
  <si>
    <t>Mód./Telj.*100</t>
  </si>
  <si>
    <t>Kossuth Közoktatási Intézmény</t>
  </si>
  <si>
    <t xml:space="preserve">    3.7. Szoc.nyári étkeztetés</t>
  </si>
  <si>
    <t>9. Hiány (hitelfelvét)</t>
  </si>
  <si>
    <t>MŰKÖDÉSI KIADÁSOK ÖSSZESEN:</t>
  </si>
  <si>
    <t>Alkalmazottak térítése</t>
  </si>
  <si>
    <t>Rendelkezésre állási támogatás</t>
  </si>
  <si>
    <t>Óvodáztatási támogatás</t>
  </si>
  <si>
    <t>Önk.által saját hatáskörben adott természetbeni ellátás</t>
  </si>
  <si>
    <t>Személyi juttatások összesen</t>
  </si>
  <si>
    <t>19.</t>
  </si>
  <si>
    <t>ÖNKORMÁNYZATI HIVATAL KÖLTSÉGVETÉSE FELADATONKÉNT</t>
  </si>
  <si>
    <t>adatok ezer  Ft -ban</t>
  </si>
  <si>
    <t>BEVÉTEL</t>
  </si>
  <si>
    <t xml:space="preserve">ÖSSZESEN </t>
  </si>
  <si>
    <t xml:space="preserve"> 8. Lakás és egyéb célú kölcsön</t>
  </si>
  <si>
    <t xml:space="preserve">    2.2. Földértékesítés</t>
  </si>
  <si>
    <t xml:space="preserve">    2.3. Jármű ért. </t>
  </si>
  <si>
    <t xml:space="preserve">    2.4. Önk.lakás értékesítés+telek</t>
  </si>
  <si>
    <t xml:space="preserve">    2.5. Egyéb önkorm. vagyon bérbea.vízmű</t>
  </si>
  <si>
    <t xml:space="preserve">    3.2. Normatív kötött /közcélú visszaig./</t>
  </si>
  <si>
    <t xml:space="preserve">    4.3. Többcélú Kistérségtől</t>
  </si>
  <si>
    <t xml:space="preserve">    4.4. Felhalm.célú pe. átvét</t>
  </si>
  <si>
    <t xml:space="preserve">    4.6. Műk.célú pe.átv.államháztartáson kív.</t>
  </si>
  <si>
    <t xml:space="preserve">    4.7. Prémium évek visszaigénylés</t>
  </si>
  <si>
    <t xml:space="preserve">    4.9. TÁMOP </t>
  </si>
  <si>
    <t>1.sz.melléklet</t>
  </si>
  <si>
    <t>1/1.sz.melléklet</t>
  </si>
  <si>
    <t>1/2.sz.melléklet</t>
  </si>
  <si>
    <t>1/3.sz.melléklet</t>
  </si>
  <si>
    <t>Tám.ért.műk.kiadás többcélú kistérségi társulásnak</t>
  </si>
  <si>
    <t>Tám.értékű felh.bev.többcélú kistérségi társulástól</t>
  </si>
  <si>
    <t>Felh.célú pe.átvételek áh-n kívülről</t>
  </si>
  <si>
    <t>3/b.sz.melléklet</t>
  </si>
  <si>
    <t xml:space="preserve">    4.10. Tám.ért.bev.fejezet.</t>
  </si>
  <si>
    <t>Étkeztetés</t>
  </si>
  <si>
    <t>Önk.által saját hatáskörben adott pénzügyi ellátás</t>
  </si>
  <si>
    <t>Szakfeladat neve</t>
  </si>
  <si>
    <t>FELÚJÍTÁS,FELHALMOZÁS ÖSSZESEN (I.+II.)</t>
  </si>
  <si>
    <t>Szf.sz.</t>
  </si>
  <si>
    <t>Víztermelés,-kezelés,-ellátás alaptev.</t>
  </si>
  <si>
    <t>360000-1</t>
  </si>
  <si>
    <t>EU.és más fertőzőveszély hulladék szállítás</t>
  </si>
  <si>
    <t>381201-1</t>
  </si>
  <si>
    <t>412000-1</t>
  </si>
  <si>
    <t>421100-1</t>
  </si>
  <si>
    <t>Utak,autópálya építése alaptev.</t>
  </si>
  <si>
    <t>422100-1</t>
  </si>
  <si>
    <t>552001-1</t>
  </si>
  <si>
    <t>522110-1</t>
  </si>
  <si>
    <t>Közutak,hidak üzemeltetése,fenntart.alaptev.</t>
  </si>
  <si>
    <t>562912-1</t>
  </si>
  <si>
    <t xml:space="preserve">Óvodai intézeti étkezés </t>
  </si>
  <si>
    <t>Üdülési szálláshely szolgáltatás</t>
  </si>
  <si>
    <t>Lakó-és nem lakó épület alaptev.</t>
  </si>
  <si>
    <t>Folyadék száll.szolg.szolg.közmű ép.alaptev.</t>
  </si>
  <si>
    <t>562913-1</t>
  </si>
  <si>
    <t>Iskolai intézeti étkeztetés</t>
  </si>
  <si>
    <t>682001-1</t>
  </si>
  <si>
    <t>Lakóingatlan bérbeadása</t>
  </si>
  <si>
    <t>682002-1</t>
  </si>
  <si>
    <t>Nem lakó ingatlan bérbeadása üz.alap.tev.</t>
  </si>
  <si>
    <t>841112-1</t>
  </si>
  <si>
    <t>Önkormányzati jogalkotás</t>
  </si>
  <si>
    <t>841133-1</t>
  </si>
  <si>
    <t>Adó,ill.kiszab.beszed.adóell.alaptev.</t>
  </si>
  <si>
    <t>841402-1</t>
  </si>
  <si>
    <t>Közvilágítás alaptev.</t>
  </si>
  <si>
    <t>841403-1</t>
  </si>
  <si>
    <t>Város,-Községgazd.m.n.s.szolg.alaptev.</t>
  </si>
  <si>
    <t>841901-9</t>
  </si>
  <si>
    <t>Önk.és T.K.T.technikai szakfeladatok</t>
  </si>
  <si>
    <t>841902-9</t>
  </si>
  <si>
    <t>Központi kv.befizetések</t>
  </si>
  <si>
    <t>841907-9</t>
  </si>
  <si>
    <t>842421-1</t>
  </si>
  <si>
    <t>Közterület rendj.fenntartása</t>
  </si>
  <si>
    <t>842541-1</t>
  </si>
  <si>
    <t>Ár-és belvízvéd.összef.tev.alaptev.</t>
  </si>
  <si>
    <t>856099-1</t>
  </si>
  <si>
    <t>TÁMOP Iskola</t>
  </si>
  <si>
    <t>856099-5</t>
  </si>
  <si>
    <t>TIOP 1.1.1-09/1</t>
  </si>
  <si>
    <t>869041-1</t>
  </si>
  <si>
    <t>869042-1</t>
  </si>
  <si>
    <t>Ifjúsági eü.gondozás</t>
  </si>
  <si>
    <t>Család- és nővédelmi eü.gondozás</t>
  </si>
  <si>
    <t>Egyéb betegségmegelőzés N.E.ell.</t>
  </si>
  <si>
    <t>882111-1</t>
  </si>
  <si>
    <t>Rendszeres szoc.segély</t>
  </si>
  <si>
    <t>882112-1</t>
  </si>
  <si>
    <t>869049-1</t>
  </si>
  <si>
    <t>882113-1</t>
  </si>
  <si>
    <t>Lakásfenntartási tám.normatív a.alaptev.</t>
  </si>
  <si>
    <t>882114-1</t>
  </si>
  <si>
    <t>Helyi rendszeres lakásfenntartási támogatás</t>
  </si>
  <si>
    <t>882115-1</t>
  </si>
  <si>
    <t>Ápolási díj alanyi jogon</t>
  </si>
  <si>
    <t>882116-1</t>
  </si>
  <si>
    <t>Ápolási díj méltányossági alapon</t>
  </si>
  <si>
    <t>882118-1</t>
  </si>
  <si>
    <t>Kiegészítő gyermekvédelmi támogatás</t>
  </si>
  <si>
    <t>882119-1</t>
  </si>
  <si>
    <t>882122-1</t>
  </si>
  <si>
    <t>Átmeneti segély alaptevékenység</t>
  </si>
  <si>
    <t>882123-1</t>
  </si>
  <si>
    <t>Temetési segély alaptevékenység</t>
  </si>
  <si>
    <t>854234-1</t>
  </si>
  <si>
    <t>Szociális ösztöndíjak alaptev.</t>
  </si>
  <si>
    <t>882124-1</t>
  </si>
  <si>
    <t>Rendkívüli gyermekvédelmi támogatás</t>
  </si>
  <si>
    <t>882125-1</t>
  </si>
  <si>
    <t>Mozgáskorlátozottak közlekedési támogatása</t>
  </si>
  <si>
    <t>882129-1</t>
  </si>
  <si>
    <t>Egyéb önk.eseti pénzbeli ellátás</t>
  </si>
  <si>
    <t>882202-1</t>
  </si>
  <si>
    <t>882203-1</t>
  </si>
  <si>
    <t>889101-1</t>
  </si>
  <si>
    <t>Bölcsödei ellátás</t>
  </si>
  <si>
    <t>889936-1</t>
  </si>
  <si>
    <t>Gyermektartás megelőlegezése</t>
  </si>
  <si>
    <t>889942-2</t>
  </si>
  <si>
    <t>Önk.által nyújtott lakástám.kieg.tev.</t>
  </si>
  <si>
    <t>890441-1</t>
  </si>
  <si>
    <t>890442-1</t>
  </si>
  <si>
    <t>910502-1</t>
  </si>
  <si>
    <t>Közművelődési Intézmények</t>
  </si>
  <si>
    <t>932911-1</t>
  </si>
  <si>
    <t>Szabadidős park,fürdő szolgáltatás</t>
  </si>
  <si>
    <t>960302-1</t>
  </si>
  <si>
    <t>Köztemető fenntartás</t>
  </si>
  <si>
    <t>890301-2</t>
  </si>
  <si>
    <t>Civilszervezetek műk.támogatása kieg.tev.</t>
  </si>
  <si>
    <t>890443-1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</si>
  <si>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</si>
  <si>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</si>
  <si>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</si>
  <si>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</si>
  <si>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</si>
  <si>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</si>
  <si>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</si>
  <si>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</si>
  <si>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</si>
  <si>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</si>
  <si>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</si>
  <si>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</si>
  <si>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</si>
  <si>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</si>
  <si>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</si>
  <si>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</si>
  <si>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</si>
  <si>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</si>
  <si>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</si>
  <si>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</si>
  <si>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</si>
  <si>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</si>
  <si>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</si>
  <si>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</si>
  <si>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</si>
  <si>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</si>
  <si>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</si>
  <si>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</si>
  <si>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</si>
  <si>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</si>
  <si>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</si>
  <si>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</si>
  <si>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</si>
  <si>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</si>
  <si>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</si>
  <si>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</si>
  <si>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</si>
  <si>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</si>
  <si>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</si>
  <si>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</si>
  <si>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</si>
  <si>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2011. I. FÉLÉVI KÖLTSÉGVETÉS MÉRLEGE</t>
  </si>
  <si>
    <t>2011.</t>
  </si>
  <si>
    <t>11. Intézményfinanszírozás</t>
  </si>
  <si>
    <t>12. Hitel visszafizetés</t>
  </si>
  <si>
    <t xml:space="preserve">    3.6. VIS MAIOR</t>
  </si>
  <si>
    <t>2011. június 30.</t>
  </si>
  <si>
    <t>Baross - Klapka út</t>
  </si>
  <si>
    <t>Útfelújítás / belvíz károk /</t>
  </si>
  <si>
    <t>Gyalogjárda Műv.Ház előtti rekonstrukció</t>
  </si>
  <si>
    <t>Szennyvízberuházás I. ütem</t>
  </si>
  <si>
    <t>Szennyvízberuházás II. ütem</t>
  </si>
  <si>
    <t>Vízkár elhárítási terv készítése</t>
  </si>
  <si>
    <t>Vízmű rekonstrukciós munkák</t>
  </si>
  <si>
    <t>Szivattyú vásárlás belvízvédelem</t>
  </si>
  <si>
    <t>TIOP 09 ügyviteli számítástechnikai eszközök</t>
  </si>
  <si>
    <t>XEROX másológép részletfizetés</t>
  </si>
  <si>
    <t>Irodi bútor polgármesteri-jegyzői iroda</t>
  </si>
  <si>
    <t>Inkubátorház /szakvélemény/</t>
  </si>
  <si>
    <t>WEB lap készítés</t>
  </si>
  <si>
    <t>Felújítás Sárszigeti Iskola</t>
  </si>
  <si>
    <t>ESZI kialakítása</t>
  </si>
  <si>
    <t>HIVATAL FELÚJÍTÁS,FELHALMOZÁS (1.-15.)</t>
  </si>
  <si>
    <t>Tanmedence felújítás</t>
  </si>
  <si>
    <t>Parkoló terv készítés</t>
  </si>
  <si>
    <t>Hőcserélő csere</t>
  </si>
  <si>
    <t>Kertészet gépvásárlás, fóliaváz</t>
  </si>
  <si>
    <t>STRANDFÜRDŐ FELHALMOZÁS (16.-19.)</t>
  </si>
  <si>
    <t>Irányító szerv alá tartozó ktgv-i szervnek folyósított műk.tám.</t>
  </si>
  <si>
    <t>Műk.célú pe.átadás vállalkozásoknak</t>
  </si>
  <si>
    <t>Műk.célú pe.átadás egyházaknak</t>
  </si>
  <si>
    <t>Műk.célú pe.átadások áht-n kívülre összesen</t>
  </si>
  <si>
    <t>Egyéb pénzforgalom nélküli kiadások</t>
  </si>
  <si>
    <t>Felújítás ÁFA-val</t>
  </si>
  <si>
    <t>Intézményi beruházási kiadások Áfa-val</t>
  </si>
  <si>
    <t>Felh.célú pe. átadás áht-n kívülre összesen</t>
  </si>
  <si>
    <t>Tám.kölcsönök nyújtása államháztartáson kívülre</t>
  </si>
  <si>
    <t>KÖLTSÉGVETÉSI KIADÁSOK</t>
  </si>
  <si>
    <t>Közhatalmi bevételek</t>
  </si>
  <si>
    <t>Tám.értékű műk.bev.fej.kez.alői.-tól hazai programokra</t>
  </si>
  <si>
    <t>Tám.értékű műk.bev.fej.kez.előirányzattól</t>
  </si>
  <si>
    <t>Tám.értékű felh.bev.fej.kez.ei.-tól EU-s programra</t>
  </si>
  <si>
    <t>Önkormányzati lakások értékesítése, cseréje</t>
  </si>
  <si>
    <t>Előző évi ktgv-i kieg.,visszatérülések</t>
  </si>
  <si>
    <t>Önkormányzat költségvetési támogatása</t>
  </si>
  <si>
    <t>KÖLTSÉGVETÉSI BEVÉTELEK</t>
  </si>
  <si>
    <t>Tárgyévi kiadások és bevételek egyenlege:</t>
  </si>
  <si>
    <t>Előző évek pénzmaradványa</t>
  </si>
  <si>
    <t>Előző évek pénzmaradványa utáni hiány vagy többlet</t>
  </si>
  <si>
    <t>Likvid hitelek felvétele</t>
  </si>
  <si>
    <t>Tárgyévi kiadások:</t>
  </si>
  <si>
    <t>Tárgyévi bevételek:</t>
  </si>
  <si>
    <t>Likvid hitelek törlesztése</t>
  </si>
  <si>
    <t>Önkormányzat 2011. I. félév</t>
  </si>
  <si>
    <t>Tám.értékű műk.bev. Önk-tól és ktgv.szervtől</t>
  </si>
  <si>
    <t xml:space="preserve">       Közhatalmi bevételek összesen:</t>
  </si>
  <si>
    <t>Egyéb saját műk.bevétel</t>
  </si>
  <si>
    <t>Műk.célú áfa bevételek,visszatérülések</t>
  </si>
  <si>
    <t>Műk.célú kamat-és árfolyamnyereség bevételei</t>
  </si>
  <si>
    <t xml:space="preserve">       Intézményi működési bevételek összesen:</t>
  </si>
  <si>
    <t>Irányító szervtől kapott támogatás</t>
  </si>
  <si>
    <t>011300-1</t>
  </si>
  <si>
    <t>Zöldségféle,dinnye,gyökér termesztés</t>
  </si>
  <si>
    <t>841126-1</t>
  </si>
  <si>
    <t>Önk. és többcélú kist.t.ig.tev.a.</t>
  </si>
  <si>
    <t>841906-1</t>
  </si>
  <si>
    <t>Fin.Műv.techn.szakfeladatok</t>
  </si>
  <si>
    <t>862301-1</t>
  </si>
  <si>
    <t>Fogorvosi alapell.alaptev.</t>
  </si>
  <si>
    <t>B.P.J.hosszabb időtartamú foglalkoztatás</t>
  </si>
  <si>
    <t>Rövid időtartamú közfoglalkoztatás</t>
  </si>
  <si>
    <t>Egyéb közfoglalkoztatási alap tev.</t>
  </si>
  <si>
    <t>931102-1</t>
  </si>
  <si>
    <t>Sport létesítmények műk.és fejl.</t>
  </si>
  <si>
    <t>889935-1</t>
  </si>
  <si>
    <t>Otthonteremtési tev.alaptev.</t>
  </si>
  <si>
    <t>Tám.értékű működési kiadások összesen</t>
  </si>
  <si>
    <t>Működési célú pénzforgalmi bevételek összesen</t>
  </si>
  <si>
    <t>Felhalmozási bevételek összesen</t>
  </si>
  <si>
    <t>Saját bevételek és átengedett pénzeszközök</t>
  </si>
  <si>
    <t>Igazgatási szolgáltatási díj</t>
  </si>
  <si>
    <t>Bírság bevétele</t>
  </si>
  <si>
    <t>Bérleti és lízingdíj bevételek</t>
  </si>
  <si>
    <t>Kötbér,egyéb kártérítés, bánatpénz bevétele</t>
  </si>
  <si>
    <t xml:space="preserve">   Egyéb saját bevétel</t>
  </si>
  <si>
    <t xml:space="preserve">  ÁFA bevételek, visszatérülések</t>
  </si>
  <si>
    <t xml:space="preserve">  Kamatbevételek</t>
  </si>
  <si>
    <t xml:space="preserve">      Személyi juttatások és járulékok összesen</t>
  </si>
  <si>
    <t>Cafetéria rendszer keretében adott juttatás</t>
  </si>
  <si>
    <t xml:space="preserve">   Dologi kiadások összesen</t>
  </si>
  <si>
    <t>Kamatkiadások államházt. belülre</t>
  </si>
  <si>
    <t>Kamatkiadások összesen</t>
  </si>
  <si>
    <t xml:space="preserve"> Önkormányzat 2011. I. félév</t>
  </si>
  <si>
    <t xml:space="preserve">   Közhatalmi bevételek összesen</t>
  </si>
  <si>
    <t>Munkaadót terhelő járulék összesen</t>
  </si>
  <si>
    <t xml:space="preserve">   Egyéb folyó kiadások</t>
  </si>
  <si>
    <t>Támogatások folyósítása</t>
  </si>
  <si>
    <t>Támogatásértékű működési kiadás többcélú kistérségi társulásnak</t>
  </si>
  <si>
    <t xml:space="preserve">Támogatásértékű működési kiadások </t>
  </si>
  <si>
    <t xml:space="preserve">   Áht-n belüli támogatások,tám.jell kiadások összesen</t>
  </si>
  <si>
    <t>Műk.c.pe.átadás non-profit szervezeteknek</t>
  </si>
  <si>
    <t>Műk.c.pe.átadás egyházaknak</t>
  </si>
  <si>
    <t>Műk.c.pe.átadás háztartásoknak</t>
  </si>
  <si>
    <t>Műk.c.pe.átadás vállalkozásoknak</t>
  </si>
  <si>
    <t>Műk.célú pe.átadás államháztartáson kivülre összesen</t>
  </si>
  <si>
    <t>Államháztartáson kivüli pe.átadás összesen</t>
  </si>
  <si>
    <t>Rendszeres szoc.segélye</t>
  </si>
  <si>
    <t>Bérpótló juttatás</t>
  </si>
  <si>
    <t>Lakásfenntartási támogatás helyi megállapítás</t>
  </si>
  <si>
    <t>Lakásfenntartási támogatás adósságkezelési szolg.-ban</t>
  </si>
  <si>
    <t>Adósságcsökkentési támogatás</t>
  </si>
  <si>
    <t>Társadalom-,szoc.pol.és egyéb juttatás,tám.</t>
  </si>
  <si>
    <t>Egyéb műk.célú tám.,kiadások összesen</t>
  </si>
  <si>
    <t>Egyéb felhalmozási kiadások összesen</t>
  </si>
  <si>
    <t xml:space="preserve"> Önkormányzat  2011. I. félév</t>
  </si>
  <si>
    <t>Ellátottak egyéb pénzbeli juttatása</t>
  </si>
  <si>
    <t>Ingatlan értékesítése</t>
  </si>
  <si>
    <t>Felhalmozási célú ÁFA visszatérülések</t>
  </si>
  <si>
    <t xml:space="preserve">   Felújítás összesen</t>
  </si>
  <si>
    <t>Felhalmozási célú pe.átvételek áh-n kív.</t>
  </si>
  <si>
    <t>Immateriális javak vásárlása</t>
  </si>
  <si>
    <t>Járművek vásárlása,létesítése</t>
  </si>
  <si>
    <t>Int.beruh.kiadások ÁFA kiadások nélkül</t>
  </si>
  <si>
    <t xml:space="preserve">Int.beruházások  ÁFA -ja </t>
  </si>
  <si>
    <t xml:space="preserve">   Int.beruházási kiadások összesen</t>
  </si>
  <si>
    <t xml:space="preserve">   Felhalmozási bevételek összesen</t>
  </si>
  <si>
    <t>Felhalmozási kiadások összesen</t>
  </si>
  <si>
    <t>Önkormányzat  2011. I. félév</t>
  </si>
  <si>
    <t>6.sz. melléklet</t>
  </si>
  <si>
    <t>7.sz.melléklet</t>
  </si>
  <si>
    <t xml:space="preserve">    4.5. Közp.ktgv-i szervtől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</si>
</sst>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"/>
    <numFmt numFmtId="166" formatCode="_-* #,##0\ _F_t_-;\-* #,##0\ _F_t_-;_-* &quot;-&quot;??\ _F_t_-;_-@_-"/>
    <numFmt numFmtId="167" formatCode="#,##0.0"/>
    <numFmt numFmtId="168" formatCode="#,##0_ ;\-#,##0\ "/>
    <numFmt numFmtId="169" formatCode="#,##0.0_ ;\-#,##0.0\ "/>
    <numFmt numFmtId="170" formatCode="#,##0\ &quot;Ft&quot;"/>
    <numFmt numFmtId="171" formatCode="0.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#,##0.00\ &quot;Ft&quot;"/>
    <numFmt numFmtId="175" formatCode="0.0000000"/>
    <numFmt numFmtId="176" formatCode="0.000000"/>
    <numFmt numFmtId="177" formatCode="0.00000"/>
    <numFmt numFmtId="178" formatCode="0.0000"/>
    <numFmt numFmtId="179" formatCode="#,##0.00\ _F_t"/>
    <numFmt numFmtId="180" formatCode="#,##0.0\ _F_t"/>
    <numFmt numFmtId="181" formatCode="_-* #,##0.0\ &quot;Ft&quot;_-;\-* #,##0.0\ &quot;Ft&quot;_-;_-* &quot;-&quot;??\ &quot;Ft&quot;_-;_-@_-"/>
    <numFmt numFmtId="182" formatCode="_-* #,##0\ &quot;Ft&quot;_-;\-* #,##0\ &quot;Ft&quot;_-;_-* &quot;-&quot;??\ &quot;Ft&quot;_-;_-@_-"/>
    <numFmt numFmtId="183" formatCode="0.0%"/>
    <numFmt numFmtId="184" formatCode="0.000%"/>
    <numFmt numFmtId="185" formatCode="#,##0.00_ ;\-#,##0.00\ 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i/>
      <sz val="16"/>
      <name val="Arial CE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Arial CE"/>
      <family val="2"/>
    </font>
    <font>
      <b/>
      <u val="single"/>
      <sz val="14"/>
      <name val="Arial CE"/>
      <family val="2"/>
    </font>
    <font>
      <sz val="10"/>
      <name val="Book Antiqua"/>
      <family val="1"/>
    </font>
    <font>
      <i/>
      <sz val="12"/>
      <name val="Book Antiqua"/>
      <family val="1"/>
    </font>
    <font>
      <b/>
      <sz val="10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166" fontId="3" fillId="0" borderId="5" xfId="15" applyNumberFormat="1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166" fontId="3" fillId="0" borderId="9" xfId="15" applyNumberFormat="1" applyFont="1" applyFill="1" applyBorder="1" applyAlignment="1">
      <alignment/>
    </xf>
    <xf numFmtId="166" fontId="3" fillId="0" borderId="10" xfId="15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66" fontId="4" fillId="0" borderId="9" xfId="15" applyNumberFormat="1" applyFont="1" applyFill="1" applyBorder="1" applyAlignment="1">
      <alignment/>
    </xf>
    <xf numFmtId="166" fontId="4" fillId="0" borderId="1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3" fontId="3" fillId="0" borderId="9" xfId="15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" fontId="4" fillId="0" borderId="9" xfId="15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6" fontId="6" fillId="0" borderId="15" xfId="15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68" fontId="5" fillId="0" borderId="2" xfId="15" applyNumberFormat="1" applyFont="1" applyFill="1" applyBorder="1" applyAlignment="1">
      <alignment vertical="center"/>
    </xf>
    <xf numFmtId="168" fontId="5" fillId="0" borderId="3" xfId="15" applyNumberFormat="1" applyFont="1" applyFill="1" applyBorder="1" applyAlignment="1">
      <alignment vertical="center"/>
    </xf>
    <xf numFmtId="168" fontId="5" fillId="0" borderId="15" xfId="15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8" fontId="5" fillId="0" borderId="9" xfId="15" applyNumberFormat="1" applyFont="1" applyFill="1" applyBorder="1" applyAlignment="1">
      <alignment vertical="center"/>
    </xf>
    <xf numFmtId="168" fontId="5" fillId="0" borderId="10" xfId="15" applyNumberFormat="1" applyFont="1" applyFill="1" applyBorder="1" applyAlignment="1">
      <alignment vertical="center"/>
    </xf>
    <xf numFmtId="169" fontId="5" fillId="0" borderId="11" xfId="15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8" fontId="6" fillId="0" borderId="9" xfId="15" applyNumberFormat="1" applyFont="1" applyFill="1" applyBorder="1" applyAlignment="1">
      <alignment vertical="center"/>
    </xf>
    <xf numFmtId="168" fontId="6" fillId="0" borderId="10" xfId="15" applyNumberFormat="1" applyFont="1" applyFill="1" applyBorder="1" applyAlignment="1">
      <alignment vertical="center"/>
    </xf>
    <xf numFmtId="169" fontId="6" fillId="0" borderId="11" xfId="15" applyNumberFormat="1" applyFont="1" applyFill="1" applyBorder="1" applyAlignment="1">
      <alignment vertical="center"/>
    </xf>
    <xf numFmtId="168" fontId="6" fillId="0" borderId="15" xfId="15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3" fontId="3" fillId="0" borderId="11" xfId="15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166" fontId="10" fillId="0" borderId="9" xfId="15" applyNumberFormat="1" applyFont="1" applyFill="1" applyBorder="1" applyAlignment="1">
      <alignment/>
    </xf>
    <xf numFmtId="166" fontId="10" fillId="0" borderId="10" xfId="15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166" fontId="4" fillId="0" borderId="9" xfId="15" applyNumberFormat="1" applyFont="1" applyFill="1" applyBorder="1" applyAlignment="1">
      <alignment horizontal="center"/>
    </xf>
    <xf numFmtId="166" fontId="3" fillId="0" borderId="9" xfId="15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vertical="center"/>
    </xf>
    <xf numFmtId="166" fontId="3" fillId="0" borderId="0" xfId="15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2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166" fontId="3" fillId="0" borderId="17" xfId="15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73" fontId="8" fillId="0" borderId="12" xfId="15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vertical="center"/>
    </xf>
    <xf numFmtId="173" fontId="8" fillId="0" borderId="11" xfId="15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164" fontId="8" fillId="0" borderId="18" xfId="0" applyNumberFormat="1" applyFont="1" applyFill="1" applyBorder="1" applyAlignment="1">
      <alignment horizontal="right" vertical="center"/>
    </xf>
    <xf numFmtId="173" fontId="8" fillId="0" borderId="0" xfId="1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22" xfId="2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24" xfId="0" applyNumberFormat="1" applyFont="1" applyBorder="1" applyAlignment="1">
      <alignment horizontal="right"/>
    </xf>
    <xf numFmtId="183" fontId="5" fillId="0" borderId="25" xfId="21" applyNumberFormat="1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3" fontId="4" fillId="0" borderId="18" xfId="1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9" xfId="15" applyNumberFormat="1" applyFont="1" applyFill="1" applyBorder="1" applyAlignment="1">
      <alignment/>
    </xf>
    <xf numFmtId="0" fontId="3" fillId="0" borderId="8" xfId="0" applyFont="1" applyBorder="1" applyAlignment="1">
      <alignment horizontal="left" vertical="center"/>
    </xf>
    <xf numFmtId="0" fontId="3" fillId="2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12" fillId="0" borderId="10" xfId="15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3" fontId="15" fillId="0" borderId="10" xfId="15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3" fontId="11" fillId="0" borderId="10" xfId="15" applyNumberFormat="1" applyFont="1" applyFill="1" applyBorder="1" applyAlignment="1">
      <alignment/>
    </xf>
    <xf numFmtId="0" fontId="0" fillId="0" borderId="0" xfId="0" applyFont="1" applyAlignment="1">
      <alignment/>
    </xf>
    <xf numFmtId="3" fontId="12" fillId="0" borderId="9" xfId="15" applyNumberFormat="1" applyFont="1" applyFill="1" applyBorder="1" applyAlignment="1">
      <alignment/>
    </xf>
    <xf numFmtId="3" fontId="12" fillId="0" borderId="10" xfId="15" applyNumberFormat="1" applyFont="1" applyBorder="1" applyAlignment="1">
      <alignment/>
    </xf>
    <xf numFmtId="3" fontId="7" fillId="0" borderId="10" xfId="15" applyNumberFormat="1" applyFont="1" applyBorder="1" applyAlignment="1">
      <alignment/>
    </xf>
    <xf numFmtId="16" fontId="11" fillId="0" borderId="8" xfId="0" applyNumberFormat="1" applyFont="1" applyFill="1" applyBorder="1" applyAlignment="1">
      <alignment/>
    </xf>
    <xf numFmtId="3" fontId="8" fillId="0" borderId="10" xfId="15" applyNumberFormat="1" applyFont="1" applyBorder="1" applyAlignment="1">
      <alignment/>
    </xf>
    <xf numFmtId="0" fontId="12" fillId="0" borderId="9" xfId="0" applyFont="1" applyFill="1" applyBorder="1" applyAlignment="1">
      <alignment horizontal="center"/>
    </xf>
    <xf numFmtId="3" fontId="11" fillId="0" borderId="9" xfId="15" applyNumberFormat="1" applyFont="1" applyFill="1" applyBorder="1" applyAlignment="1">
      <alignment/>
    </xf>
    <xf numFmtId="3" fontId="15" fillId="0" borderId="9" xfId="15" applyNumberFormat="1" applyFont="1" applyFill="1" applyBorder="1" applyAlignment="1">
      <alignment/>
    </xf>
    <xf numFmtId="3" fontId="12" fillId="0" borderId="9" xfId="15" applyNumberFormat="1" applyFont="1" applyBorder="1" applyAlignment="1">
      <alignment/>
    </xf>
    <xf numFmtId="3" fontId="7" fillId="0" borderId="9" xfId="15" applyNumberFormat="1" applyFont="1" applyBorder="1" applyAlignment="1">
      <alignment/>
    </xf>
    <xf numFmtId="3" fontId="12" fillId="0" borderId="16" xfId="15" applyNumberFormat="1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3" fontId="8" fillId="0" borderId="9" xfId="15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3" fontId="16" fillId="0" borderId="9" xfId="15" applyNumberFormat="1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165" fontId="3" fillId="0" borderId="11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166" fontId="3" fillId="0" borderId="18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11" fillId="0" borderId="9" xfId="15" applyNumberFormat="1" applyFont="1" applyFill="1" applyBorder="1" applyAlignment="1">
      <alignment/>
    </xf>
    <xf numFmtId="165" fontId="12" fillId="0" borderId="9" xfId="15" applyNumberFormat="1" applyFont="1" applyFill="1" applyBorder="1" applyAlignment="1">
      <alignment/>
    </xf>
    <xf numFmtId="165" fontId="11" fillId="0" borderId="9" xfId="15" applyNumberFormat="1" applyFont="1" applyFill="1" applyBorder="1" applyAlignment="1">
      <alignment/>
    </xf>
    <xf numFmtId="165" fontId="16" fillId="0" borderId="9" xfId="15" applyNumberFormat="1" applyFont="1" applyFill="1" applyBorder="1" applyAlignment="1">
      <alignment/>
    </xf>
    <xf numFmtId="165" fontId="12" fillId="0" borderId="16" xfId="15" applyNumberFormat="1" applyFont="1" applyFill="1" applyBorder="1" applyAlignment="1">
      <alignment/>
    </xf>
    <xf numFmtId="165" fontId="12" fillId="0" borderId="11" xfId="0" applyNumberFormat="1" applyFont="1" applyBorder="1" applyAlignment="1">
      <alignment horizontal="right"/>
    </xf>
    <xf numFmtId="165" fontId="12" fillId="0" borderId="11" xfId="15" applyNumberFormat="1" applyFont="1" applyBorder="1" applyAlignment="1">
      <alignment horizontal="right"/>
    </xf>
    <xf numFmtId="165" fontId="12" fillId="0" borderId="9" xfId="15" applyNumberFormat="1" applyFont="1" applyFill="1" applyBorder="1" applyAlignment="1">
      <alignment horizontal="right"/>
    </xf>
    <xf numFmtId="165" fontId="11" fillId="0" borderId="9" xfId="15" applyNumberFormat="1" applyFont="1" applyFill="1" applyBorder="1" applyAlignment="1">
      <alignment horizontal="right"/>
    </xf>
    <xf numFmtId="165" fontId="12" fillId="0" borderId="9" xfId="15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vertical="center"/>
    </xf>
    <xf numFmtId="168" fontId="5" fillId="0" borderId="5" xfId="15" applyNumberFormat="1" applyFont="1" applyFill="1" applyBorder="1" applyAlignment="1">
      <alignment vertical="center"/>
    </xf>
    <xf numFmtId="168" fontId="5" fillId="0" borderId="6" xfId="15" applyNumberFormat="1" applyFont="1" applyFill="1" applyBorder="1" applyAlignment="1">
      <alignment vertical="center"/>
    </xf>
    <xf numFmtId="185" fontId="6" fillId="0" borderId="11" xfId="15" applyNumberFormat="1" applyFont="1" applyFill="1" applyBorder="1" applyAlignment="1">
      <alignment vertical="center"/>
    </xf>
    <xf numFmtId="169" fontId="5" fillId="0" borderId="7" xfId="15" applyNumberFormat="1" applyFont="1" applyFill="1" applyBorder="1" applyAlignment="1">
      <alignment vertical="center"/>
    </xf>
    <xf numFmtId="165" fontId="12" fillId="0" borderId="27" xfId="15" applyNumberFormat="1" applyFont="1" applyFill="1" applyBorder="1" applyAlignment="1">
      <alignment horizontal="right"/>
    </xf>
    <xf numFmtId="165" fontId="12" fillId="0" borderId="16" xfId="15" applyNumberFormat="1" applyFont="1" applyFill="1" applyBorder="1" applyAlignment="1">
      <alignment horizontal="right"/>
    </xf>
    <xf numFmtId="165" fontId="12" fillId="0" borderId="11" xfId="15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6" fontId="3" fillId="0" borderId="11" xfId="15" applyNumberFormat="1" applyFont="1" applyFill="1" applyBorder="1" applyAlignment="1">
      <alignment horizontal="center"/>
    </xf>
    <xf numFmtId="165" fontId="12" fillId="0" borderId="7" xfId="15" applyNumberFormat="1" applyFont="1" applyBorder="1" applyAlignment="1">
      <alignment/>
    </xf>
    <xf numFmtId="0" fontId="4" fillId="3" borderId="13" xfId="0" applyFont="1" applyFill="1" applyBorder="1" applyAlignment="1">
      <alignment/>
    </xf>
    <xf numFmtId="166" fontId="4" fillId="3" borderId="16" xfId="15" applyNumberFormat="1" applyFont="1" applyFill="1" applyBorder="1" applyAlignment="1">
      <alignment/>
    </xf>
    <xf numFmtId="165" fontId="4" fillId="3" borderId="27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4" fillId="3" borderId="26" xfId="0" applyFont="1" applyFill="1" applyBorder="1" applyAlignment="1">
      <alignment/>
    </xf>
    <xf numFmtId="166" fontId="4" fillId="3" borderId="18" xfId="15" applyNumberFormat="1" applyFont="1" applyFill="1" applyBorder="1" applyAlignment="1">
      <alignment/>
    </xf>
    <xf numFmtId="165" fontId="4" fillId="3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6" fontId="4" fillId="0" borderId="30" xfId="15" applyNumberFormat="1" applyFont="1" applyFill="1" applyBorder="1" applyAlignment="1">
      <alignment/>
    </xf>
    <xf numFmtId="165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166" fontId="4" fillId="0" borderId="5" xfId="15" applyNumberFormat="1" applyFont="1" applyFill="1" applyBorder="1" applyAlignment="1">
      <alignment/>
    </xf>
    <xf numFmtId="166" fontId="3" fillId="0" borderId="33" xfId="15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166" fontId="4" fillId="3" borderId="16" xfId="15" applyNumberFormat="1" applyFont="1" applyFill="1" applyBorder="1" applyAlignment="1">
      <alignment horizontal="right"/>
    </xf>
    <xf numFmtId="166" fontId="4" fillId="3" borderId="27" xfId="15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3" fontId="3" fillId="0" borderId="18" xfId="15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/>
    </xf>
    <xf numFmtId="3" fontId="4" fillId="3" borderId="16" xfId="15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67" fontId="4" fillId="0" borderId="11" xfId="0" applyNumberFormat="1" applyFont="1" applyFill="1" applyBorder="1" applyAlignment="1">
      <alignment vertical="center"/>
    </xf>
    <xf numFmtId="167" fontId="4" fillId="3" borderId="27" xfId="0" applyNumberFormat="1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vertical="center"/>
    </xf>
    <xf numFmtId="167" fontId="4" fillId="3" borderId="27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/>
    </xf>
    <xf numFmtId="3" fontId="19" fillId="0" borderId="34" xfId="0" applyNumberFormat="1" applyFont="1" applyFill="1" applyBorder="1" applyAlignment="1">
      <alignment horizontal="left"/>
    </xf>
    <xf numFmtId="3" fontId="19" fillId="0" borderId="35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right"/>
    </xf>
    <xf numFmtId="167" fontId="19" fillId="0" borderId="12" xfId="0" applyNumberFormat="1" applyFont="1" applyFill="1" applyBorder="1" applyAlignment="1">
      <alignment horizontal="right"/>
    </xf>
    <xf numFmtId="3" fontId="18" fillId="0" borderId="36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left"/>
    </xf>
    <xf numFmtId="3" fontId="18" fillId="0" borderId="5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167" fontId="18" fillId="0" borderId="7" xfId="0" applyNumberFormat="1" applyFont="1" applyFill="1" applyBorder="1" applyAlignment="1">
      <alignment horizontal="right"/>
    </xf>
    <xf numFmtId="3" fontId="18" fillId="0" borderId="38" xfId="0" applyNumberFormat="1" applyFont="1" applyFill="1" applyBorder="1" applyAlignment="1">
      <alignment horizontal="center" vertical="center"/>
    </xf>
    <xf numFmtId="3" fontId="18" fillId="0" borderId="39" xfId="0" applyNumberFormat="1" applyFont="1" applyFill="1" applyBorder="1" applyAlignment="1">
      <alignment horizontal="left"/>
    </xf>
    <xf numFmtId="3" fontId="18" fillId="0" borderId="9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9" fillId="0" borderId="38" xfId="0" applyNumberFormat="1" applyFont="1" applyFill="1" applyBorder="1" applyAlignment="1">
      <alignment horizontal="center" vertical="center"/>
    </xf>
    <xf numFmtId="3" fontId="19" fillId="0" borderId="39" xfId="0" applyNumberFormat="1" applyFont="1" applyFill="1" applyBorder="1" applyAlignment="1">
      <alignment horizontal="left"/>
    </xf>
    <xf numFmtId="3" fontId="19" fillId="0" borderId="9" xfId="0" applyNumberFormat="1" applyFont="1" applyFill="1" applyBorder="1" applyAlignment="1">
      <alignment horizontal="right"/>
    </xf>
    <xf numFmtId="167" fontId="19" fillId="0" borderId="11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right"/>
    </xf>
    <xf numFmtId="3" fontId="18" fillId="0" borderId="36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left"/>
    </xf>
    <xf numFmtId="3" fontId="18" fillId="0" borderId="5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167" fontId="18" fillId="0" borderId="11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3" fontId="19" fillId="0" borderId="36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right"/>
    </xf>
    <xf numFmtId="167" fontId="19" fillId="0" borderId="11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167" fontId="18" fillId="0" borderId="11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left"/>
    </xf>
    <xf numFmtId="3" fontId="19" fillId="0" borderId="41" xfId="0" applyNumberFormat="1" applyFont="1" applyFill="1" applyBorder="1" applyAlignment="1">
      <alignment horizontal="left"/>
    </xf>
    <xf numFmtId="3" fontId="19" fillId="0" borderId="24" xfId="0" applyNumberFormat="1" applyFont="1" applyFill="1" applyBorder="1" applyAlignment="1">
      <alignment horizontal="right"/>
    </xf>
    <xf numFmtId="167" fontId="19" fillId="0" borderId="28" xfId="0" applyNumberFormat="1" applyFont="1" applyFill="1" applyBorder="1" applyAlignment="1">
      <alignment horizontal="right"/>
    </xf>
    <xf numFmtId="3" fontId="18" fillId="0" borderId="38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67" fontId="18" fillId="0" borderId="11" xfId="0" applyNumberFormat="1" applyFont="1" applyFill="1" applyBorder="1" applyAlignment="1">
      <alignment/>
    </xf>
    <xf numFmtId="3" fontId="18" fillId="0" borderId="36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3" fontId="18" fillId="0" borderId="5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0" fillId="0" borderId="9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40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33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167" fontId="19" fillId="0" borderId="28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167" fontId="18" fillId="0" borderId="12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164" fontId="8" fillId="3" borderId="9" xfId="0" applyNumberFormat="1" applyFont="1" applyFill="1" applyBorder="1" applyAlignment="1">
      <alignment vertical="center"/>
    </xf>
    <xf numFmtId="173" fontId="8" fillId="3" borderId="11" xfId="15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vertical="center"/>
    </xf>
    <xf numFmtId="173" fontId="8" fillId="4" borderId="11" xfId="15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/>
    </xf>
    <xf numFmtId="164" fontId="13" fillId="4" borderId="9" xfId="0" applyNumberFormat="1" applyFont="1" applyFill="1" applyBorder="1" applyAlignment="1">
      <alignment vertical="center"/>
    </xf>
    <xf numFmtId="173" fontId="13" fillId="4" borderId="11" xfId="15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69" fontId="5" fillId="0" borderId="12" xfId="15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168" fontId="6" fillId="0" borderId="5" xfId="15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169" fontId="6" fillId="0" borderId="11" xfId="15" applyNumberFormat="1" applyFont="1" applyFill="1" applyBorder="1" applyAlignment="1">
      <alignment vertical="center"/>
    </xf>
    <xf numFmtId="168" fontId="6" fillId="0" borderId="15" xfId="1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68" fontId="5" fillId="0" borderId="24" xfId="0" applyNumberFormat="1" applyFont="1" applyFill="1" applyBorder="1" applyAlignment="1">
      <alignment vertical="center"/>
    </xf>
    <xf numFmtId="168" fontId="5" fillId="0" borderId="25" xfId="0" applyNumberFormat="1" applyFont="1" applyFill="1" applyBorder="1" applyAlignment="1">
      <alignment vertical="center"/>
    </xf>
    <xf numFmtId="169" fontId="6" fillId="0" borderId="44" xfId="15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69" fontId="6" fillId="0" borderId="28" xfId="15" applyNumberFormat="1" applyFont="1" applyFill="1" applyBorder="1" applyAlignment="1">
      <alignment vertical="center"/>
    </xf>
    <xf numFmtId="0" fontId="6" fillId="3" borderId="45" xfId="0" applyFont="1" applyFill="1" applyBorder="1" applyAlignment="1">
      <alignment vertical="center"/>
    </xf>
    <xf numFmtId="168" fontId="6" fillId="3" borderId="46" xfId="15" applyNumberFormat="1" applyFont="1" applyFill="1" applyBorder="1" applyAlignment="1">
      <alignment vertical="center"/>
    </xf>
    <xf numFmtId="185" fontId="6" fillId="3" borderId="47" xfId="15" applyNumberFormat="1" applyFont="1" applyFill="1" applyBorder="1" applyAlignment="1">
      <alignment vertical="center"/>
    </xf>
    <xf numFmtId="168" fontId="6" fillId="3" borderId="15" xfId="15" applyNumberFormat="1" applyFont="1" applyFill="1" applyBorder="1" applyAlignment="1">
      <alignment vertical="center"/>
    </xf>
    <xf numFmtId="169" fontId="6" fillId="3" borderId="47" xfId="15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/>
    </xf>
    <xf numFmtId="3" fontId="4" fillId="4" borderId="11" xfId="15" applyNumberFormat="1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4" borderId="13" xfId="0" applyFont="1" applyFill="1" applyBorder="1" applyAlignment="1">
      <alignment/>
    </xf>
    <xf numFmtId="3" fontId="4" fillId="4" borderId="27" xfId="15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4" fillId="0" borderId="48" xfId="0" applyFont="1" applyFill="1" applyBorder="1" applyAlignment="1">
      <alignment/>
    </xf>
    <xf numFmtId="166" fontId="4" fillId="0" borderId="49" xfId="15" applyNumberFormat="1" applyFont="1" applyFill="1" applyBorder="1" applyAlignment="1">
      <alignment/>
    </xf>
    <xf numFmtId="165" fontId="4" fillId="0" borderId="50" xfId="0" applyNumberFormat="1" applyFont="1" applyFill="1" applyBorder="1" applyAlignment="1">
      <alignment/>
    </xf>
    <xf numFmtId="166" fontId="4" fillId="0" borderId="9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6" fontId="4" fillId="0" borderId="16" xfId="15" applyNumberFormat="1" applyFont="1" applyFill="1" applyBorder="1" applyAlignment="1">
      <alignment horizontal="center" vertical="center"/>
    </xf>
    <xf numFmtId="166" fontId="4" fillId="0" borderId="54" xfId="15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6" fontId="4" fillId="0" borderId="16" xfId="15" applyNumberFormat="1" applyFont="1" applyFill="1" applyBorder="1" applyAlignment="1">
      <alignment horizontal="center"/>
    </xf>
    <xf numFmtId="166" fontId="4" fillId="0" borderId="27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left"/>
    </xf>
    <xf numFmtId="3" fontId="19" fillId="0" borderId="16" xfId="0" applyNumberFormat="1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3" fontId="19" fillId="0" borderId="44" xfId="0" applyNumberFormat="1" applyFont="1" applyFill="1" applyBorder="1" applyAlignment="1">
      <alignment horizontal="center" vertical="center"/>
    </xf>
    <xf numFmtId="3" fontId="19" fillId="0" borderId="3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66" fontId="6" fillId="0" borderId="16" xfId="15" applyNumberFormat="1" applyFont="1" applyFill="1" applyBorder="1" applyAlignment="1">
      <alignment horizontal="center" vertical="center"/>
    </xf>
    <xf numFmtId="166" fontId="6" fillId="0" borderId="54" xfId="15" applyNumberFormat="1" applyFont="1" applyFill="1" applyBorder="1" applyAlignment="1">
      <alignment horizontal="center" vertical="center"/>
    </xf>
    <xf numFmtId="166" fontId="6" fillId="0" borderId="18" xfId="15" applyNumberFormat="1" applyFont="1" applyFill="1" applyBorder="1" applyAlignment="1">
      <alignment horizontal="center" vertical="center"/>
    </xf>
    <xf numFmtId="166" fontId="6" fillId="0" borderId="33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3" fontId="8" fillId="0" borderId="0" xfId="1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3" fontId="8" fillId="0" borderId="1" xfId="15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4" fontId="4" fillId="0" borderId="55" xfId="19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view="pageBreakPreview" zoomScale="75" zoomScaleNormal="75" zoomScaleSheetLayoutView="75" workbookViewId="0" topLeftCell="B19">
      <selection activeCell="I29" sqref="I29"/>
    </sheetView>
  </sheetViews>
  <sheetFormatPr defaultColWidth="9.00390625" defaultRowHeight="12.75"/>
  <cols>
    <col min="1" max="1" width="51.875" style="75" customWidth="1"/>
    <col min="2" max="4" width="16.75390625" style="75" customWidth="1"/>
    <col min="5" max="5" width="9.75390625" style="75" customWidth="1"/>
    <col min="6" max="6" width="39.00390625" style="75" customWidth="1"/>
    <col min="7" max="9" width="16.75390625" style="75" customWidth="1"/>
    <col min="10" max="10" width="8.75390625" style="64" customWidth="1"/>
    <col min="11" max="16384" width="9.125" style="64" customWidth="1"/>
  </cols>
  <sheetData>
    <row r="1" spans="8:9" ht="15">
      <c r="H1" s="351" t="s">
        <v>218</v>
      </c>
      <c r="I1" s="351"/>
    </row>
    <row r="2" spans="1:9" ht="15.7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16.5">
      <c r="A3" s="349" t="s">
        <v>102</v>
      </c>
      <c r="B3" s="349"/>
      <c r="C3" s="349"/>
      <c r="D3" s="349"/>
      <c r="E3" s="349"/>
      <c r="F3" s="349"/>
      <c r="G3" s="349"/>
      <c r="H3" s="349"/>
      <c r="I3" s="349"/>
    </row>
    <row r="4" spans="1:12" ht="16.5">
      <c r="A4" s="349" t="s">
        <v>367</v>
      </c>
      <c r="B4" s="349"/>
      <c r="C4" s="349"/>
      <c r="D4" s="349"/>
      <c r="E4" s="349"/>
      <c r="F4" s="349"/>
      <c r="G4" s="349"/>
      <c r="H4" s="349"/>
      <c r="I4" s="349"/>
      <c r="J4" s="349"/>
      <c r="K4" s="124"/>
      <c r="L4" s="124"/>
    </row>
    <row r="5" spans="1:9" ht="17.25" thickBot="1">
      <c r="A5" s="350" t="s">
        <v>103</v>
      </c>
      <c r="B5" s="350"/>
      <c r="C5" s="350"/>
      <c r="D5" s="350"/>
      <c r="E5" s="350"/>
      <c r="F5" s="350"/>
      <c r="G5" s="350"/>
      <c r="H5" s="350"/>
      <c r="I5" s="125"/>
    </row>
    <row r="6" spans="1:10" ht="16.5">
      <c r="A6" s="126" t="s">
        <v>104</v>
      </c>
      <c r="B6" s="127" t="s">
        <v>368</v>
      </c>
      <c r="C6" s="127" t="s">
        <v>368</v>
      </c>
      <c r="D6" s="127" t="s">
        <v>368</v>
      </c>
      <c r="E6" s="345" t="s">
        <v>8</v>
      </c>
      <c r="F6" s="127" t="s">
        <v>105</v>
      </c>
      <c r="G6" s="127" t="s">
        <v>368</v>
      </c>
      <c r="H6" s="127" t="s">
        <v>368</v>
      </c>
      <c r="I6" s="127" t="s">
        <v>368</v>
      </c>
      <c r="J6" s="347" t="s">
        <v>8</v>
      </c>
    </row>
    <row r="7" spans="1:10" ht="16.5">
      <c r="A7" s="145" t="s">
        <v>106</v>
      </c>
      <c r="B7" s="139" t="s">
        <v>107</v>
      </c>
      <c r="C7" s="139" t="s">
        <v>108</v>
      </c>
      <c r="D7" s="139" t="s">
        <v>109</v>
      </c>
      <c r="E7" s="346"/>
      <c r="F7" s="139" t="s">
        <v>106</v>
      </c>
      <c r="G7" s="139" t="s">
        <v>107</v>
      </c>
      <c r="H7" s="139" t="s">
        <v>108</v>
      </c>
      <c r="I7" s="139" t="s">
        <v>109</v>
      </c>
      <c r="J7" s="348"/>
    </row>
    <row r="8" spans="1:10" ht="16.5">
      <c r="A8" s="65" t="s">
        <v>110</v>
      </c>
      <c r="B8" s="134">
        <f>SUM(B9:B10)</f>
        <v>658285</v>
      </c>
      <c r="C8" s="134">
        <f>SUM(C9:C10)</f>
        <v>659936</v>
      </c>
      <c r="D8" s="134">
        <f>SUM(D9:D10)</f>
        <v>248213</v>
      </c>
      <c r="E8" s="158">
        <f>SUM(D8/C8*100)</f>
        <v>37.611677495999615</v>
      </c>
      <c r="F8" s="66" t="s">
        <v>111</v>
      </c>
      <c r="G8" s="134">
        <v>373830</v>
      </c>
      <c r="H8" s="134">
        <v>402927</v>
      </c>
      <c r="I8" s="128">
        <v>224211</v>
      </c>
      <c r="J8" s="177">
        <f>SUM(I8/H8*100)</f>
        <v>55.64556358844158</v>
      </c>
    </row>
    <row r="9" spans="1:10" ht="16.5">
      <c r="A9" s="67" t="s">
        <v>112</v>
      </c>
      <c r="B9" s="140">
        <v>285823</v>
      </c>
      <c r="C9" s="140">
        <v>287474</v>
      </c>
      <c r="D9" s="140">
        <v>49964</v>
      </c>
      <c r="E9" s="159">
        <f aca="true" t="shared" si="0" ref="E9:E44">SUM(D9/C9*100)</f>
        <v>17.38035439726723</v>
      </c>
      <c r="F9" s="66"/>
      <c r="G9" s="134"/>
      <c r="H9" s="134"/>
      <c r="I9" s="128"/>
      <c r="J9" s="177"/>
    </row>
    <row r="10" spans="1:10" ht="16.5">
      <c r="A10" s="147" t="s">
        <v>113</v>
      </c>
      <c r="B10" s="148">
        <f>SUM(B11:B13)</f>
        <v>372462</v>
      </c>
      <c r="C10" s="148">
        <f>SUM(C11:C13)</f>
        <v>372462</v>
      </c>
      <c r="D10" s="148">
        <f>SUM(D11:D13)</f>
        <v>198249</v>
      </c>
      <c r="E10" s="159">
        <f t="shared" si="0"/>
        <v>53.22663788520708</v>
      </c>
      <c r="F10" s="66" t="s">
        <v>114</v>
      </c>
      <c r="G10" s="134">
        <v>97342</v>
      </c>
      <c r="H10" s="134">
        <v>102315</v>
      </c>
      <c r="I10" s="128">
        <v>53941</v>
      </c>
      <c r="J10" s="177">
        <f>SUM(I10/H10*100)</f>
        <v>52.72051996285979</v>
      </c>
    </row>
    <row r="11" spans="1:10" ht="16.5">
      <c r="A11" s="67" t="s">
        <v>115</v>
      </c>
      <c r="B11" s="140">
        <v>207500</v>
      </c>
      <c r="C11" s="140">
        <v>207500</v>
      </c>
      <c r="D11" s="140">
        <v>106319</v>
      </c>
      <c r="E11" s="159">
        <f t="shared" si="0"/>
        <v>51.23807228915662</v>
      </c>
      <c r="F11" s="66"/>
      <c r="G11" s="134"/>
      <c r="H11" s="134"/>
      <c r="I11" s="128"/>
      <c r="J11" s="177"/>
    </row>
    <row r="12" spans="1:12" ht="16.5">
      <c r="A12" s="67" t="s">
        <v>116</v>
      </c>
      <c r="B12" s="140">
        <v>158102</v>
      </c>
      <c r="C12" s="140">
        <v>158102</v>
      </c>
      <c r="D12" s="140">
        <v>87544</v>
      </c>
      <c r="E12" s="159">
        <f t="shared" si="0"/>
        <v>55.37184855346548</v>
      </c>
      <c r="F12" s="66" t="s">
        <v>117</v>
      </c>
      <c r="G12" s="134">
        <v>261494</v>
      </c>
      <c r="H12" s="134">
        <v>278218</v>
      </c>
      <c r="I12" s="128">
        <v>165889</v>
      </c>
      <c r="J12" s="177">
        <f>SUM(I12/H12*100)</f>
        <v>59.62554543559367</v>
      </c>
      <c r="L12" s="335"/>
    </row>
    <row r="13" spans="1:10" ht="16.5">
      <c r="A13" s="67" t="s">
        <v>118</v>
      </c>
      <c r="B13" s="140">
        <v>6860</v>
      </c>
      <c r="C13" s="140">
        <v>6860</v>
      </c>
      <c r="D13" s="140">
        <v>4386</v>
      </c>
      <c r="E13" s="159">
        <f t="shared" si="0"/>
        <v>63.93586005830903</v>
      </c>
      <c r="F13" s="129"/>
      <c r="G13" s="141"/>
      <c r="H13" s="141"/>
      <c r="I13" s="130"/>
      <c r="J13" s="177"/>
    </row>
    <row r="14" spans="1:10" ht="16.5">
      <c r="A14" s="65" t="s">
        <v>119</v>
      </c>
      <c r="B14" s="134">
        <f>SUM(B15:B19)</f>
        <v>2055</v>
      </c>
      <c r="C14" s="134">
        <f>SUM(C15:C19)</f>
        <v>2055</v>
      </c>
      <c r="D14" s="134">
        <f>SUM(D15:D19)</f>
        <v>4494</v>
      </c>
      <c r="E14" s="158">
        <f t="shared" si="0"/>
        <v>218.68613138686132</v>
      </c>
      <c r="F14" s="66" t="s">
        <v>120</v>
      </c>
      <c r="G14" s="134">
        <v>204890</v>
      </c>
      <c r="H14" s="134">
        <v>215650</v>
      </c>
      <c r="I14" s="128">
        <v>96651</v>
      </c>
      <c r="J14" s="177">
        <f>SUM(I14/H14*100)</f>
        <v>44.81845583120798</v>
      </c>
    </row>
    <row r="15" spans="1:10" s="133" customFormat="1" ht="16.5">
      <c r="A15" s="67" t="s">
        <v>121</v>
      </c>
      <c r="B15" s="140">
        <v>0</v>
      </c>
      <c r="C15" s="140">
        <v>0</v>
      </c>
      <c r="D15" s="140">
        <v>0</v>
      </c>
      <c r="E15" s="159">
        <v>0</v>
      </c>
      <c r="F15" s="131"/>
      <c r="G15" s="140"/>
      <c r="H15" s="140"/>
      <c r="I15" s="132"/>
      <c r="J15" s="177"/>
    </row>
    <row r="16" spans="1:10" ht="16.5">
      <c r="A16" s="67" t="s">
        <v>208</v>
      </c>
      <c r="B16" s="140">
        <v>0</v>
      </c>
      <c r="C16" s="140">
        <v>0</v>
      </c>
      <c r="D16" s="140">
        <v>0</v>
      </c>
      <c r="E16" s="159">
        <v>0</v>
      </c>
      <c r="F16" s="66" t="s">
        <v>122</v>
      </c>
      <c r="G16" s="134">
        <v>4200</v>
      </c>
      <c r="H16" s="134">
        <v>4200</v>
      </c>
      <c r="I16" s="128">
        <v>5</v>
      </c>
      <c r="J16" s="177">
        <f>SUM(I16/H16*100)</f>
        <v>0.11904761904761905</v>
      </c>
    </row>
    <row r="17" spans="1:10" ht="16.5">
      <c r="A17" s="67" t="s">
        <v>209</v>
      </c>
      <c r="B17" s="140">
        <v>0</v>
      </c>
      <c r="C17" s="140">
        <v>0</v>
      </c>
      <c r="D17" s="140">
        <v>0</v>
      </c>
      <c r="E17" s="159">
        <v>0</v>
      </c>
      <c r="F17" s="66"/>
      <c r="G17" s="134"/>
      <c r="H17" s="134"/>
      <c r="I17" s="128"/>
      <c r="J17" s="177"/>
    </row>
    <row r="18" spans="1:10" ht="16.5">
      <c r="A18" s="67" t="s">
        <v>210</v>
      </c>
      <c r="B18" s="140">
        <v>2055</v>
      </c>
      <c r="C18" s="140">
        <v>2055</v>
      </c>
      <c r="D18" s="140">
        <v>4494</v>
      </c>
      <c r="E18" s="159">
        <f t="shared" si="0"/>
        <v>218.68613138686132</v>
      </c>
      <c r="F18" s="66" t="s">
        <v>123</v>
      </c>
      <c r="G18" s="134">
        <v>0</v>
      </c>
      <c r="H18" s="134">
        <v>21027</v>
      </c>
      <c r="I18" s="128">
        <v>17915</v>
      </c>
      <c r="J18" s="177">
        <f>SUM(I18/H18*100)</f>
        <v>85.19998097683931</v>
      </c>
    </row>
    <row r="19" spans="1:15" ht="16.5">
      <c r="A19" s="67" t="s">
        <v>211</v>
      </c>
      <c r="B19" s="140">
        <v>0</v>
      </c>
      <c r="C19" s="140">
        <v>0</v>
      </c>
      <c r="D19" s="140">
        <v>0</v>
      </c>
      <c r="E19" s="159">
        <v>0</v>
      </c>
      <c r="F19" s="66"/>
      <c r="G19" s="134"/>
      <c r="H19" s="134"/>
      <c r="I19" s="128"/>
      <c r="J19" s="177"/>
      <c r="O19" s="152"/>
    </row>
    <row r="20" spans="1:10" ht="16.5">
      <c r="A20" s="65" t="s">
        <v>125</v>
      </c>
      <c r="B20" s="134">
        <f>SUM(B21:B27)</f>
        <v>401327</v>
      </c>
      <c r="C20" s="134">
        <f>SUM(C21:C27)</f>
        <v>458015</v>
      </c>
      <c r="D20" s="134">
        <f>SUM(D21:D27)</f>
        <v>235122</v>
      </c>
      <c r="E20" s="158">
        <f t="shared" si="0"/>
        <v>51.33499994541664</v>
      </c>
      <c r="F20" s="66" t="s">
        <v>124</v>
      </c>
      <c r="G20" s="134">
        <v>305933</v>
      </c>
      <c r="H20" s="134">
        <v>311121</v>
      </c>
      <c r="I20" s="128">
        <v>56298</v>
      </c>
      <c r="J20" s="177">
        <f>SUM(I20/H20*100)</f>
        <v>18.095210545093387</v>
      </c>
    </row>
    <row r="21" spans="1:10" ht="16.5">
      <c r="A21" s="67" t="s">
        <v>126</v>
      </c>
      <c r="B21" s="140">
        <v>268397</v>
      </c>
      <c r="C21" s="140">
        <v>268397</v>
      </c>
      <c r="D21" s="140">
        <v>138175</v>
      </c>
      <c r="E21" s="159">
        <f t="shared" si="0"/>
        <v>51.48157393711554</v>
      </c>
      <c r="F21" s="66"/>
      <c r="G21" s="134"/>
      <c r="H21" s="134"/>
      <c r="I21" s="128"/>
      <c r="J21" s="177"/>
    </row>
    <row r="22" spans="1:10" ht="16.5">
      <c r="A22" s="67" t="s">
        <v>212</v>
      </c>
      <c r="B22" s="140">
        <v>132930</v>
      </c>
      <c r="C22" s="140">
        <v>142507</v>
      </c>
      <c r="D22" s="140">
        <v>58528</v>
      </c>
      <c r="E22" s="159">
        <f t="shared" si="0"/>
        <v>41.07026321514031</v>
      </c>
      <c r="F22" s="66" t="s">
        <v>207</v>
      </c>
      <c r="G22" s="134">
        <v>1500</v>
      </c>
      <c r="H22" s="134">
        <v>1570</v>
      </c>
      <c r="I22" s="128">
        <v>900</v>
      </c>
      <c r="J22" s="177">
        <f>SUM(I22/H22*100)</f>
        <v>57.324840764331206</v>
      </c>
    </row>
    <row r="23" spans="1:10" ht="16.5">
      <c r="A23" s="67" t="s">
        <v>128</v>
      </c>
      <c r="B23" s="140">
        <v>0</v>
      </c>
      <c r="C23" s="140">
        <v>27437</v>
      </c>
      <c r="D23" s="140">
        <v>27059</v>
      </c>
      <c r="E23" s="159">
        <f t="shared" si="0"/>
        <v>98.62229835623428</v>
      </c>
      <c r="F23" s="68"/>
      <c r="G23" s="142"/>
      <c r="H23" s="142"/>
      <c r="I23" s="135"/>
      <c r="J23" s="177"/>
    </row>
    <row r="24" spans="1:10" ht="16.5">
      <c r="A24" s="67" t="s">
        <v>129</v>
      </c>
      <c r="B24" s="140">
        <v>0</v>
      </c>
      <c r="C24" s="140">
        <v>2702</v>
      </c>
      <c r="D24" s="140">
        <v>2702</v>
      </c>
      <c r="E24" s="159">
        <f t="shared" si="0"/>
        <v>100</v>
      </c>
      <c r="F24" s="66" t="s">
        <v>127</v>
      </c>
      <c r="G24" s="134">
        <v>600</v>
      </c>
      <c r="H24" s="134">
        <v>600</v>
      </c>
      <c r="I24" s="128">
        <v>0</v>
      </c>
      <c r="J24" s="177">
        <v>0</v>
      </c>
    </row>
    <row r="25" spans="1:10" ht="16.5">
      <c r="A25" s="67" t="s">
        <v>131</v>
      </c>
      <c r="B25" s="140">
        <v>0</v>
      </c>
      <c r="C25" s="140">
        <v>0</v>
      </c>
      <c r="D25" s="140">
        <v>0</v>
      </c>
      <c r="E25" s="159">
        <v>0</v>
      </c>
      <c r="F25" s="66"/>
      <c r="G25" s="134"/>
      <c r="H25" s="134"/>
      <c r="I25" s="128"/>
      <c r="J25" s="177"/>
    </row>
    <row r="26" spans="1:10" ht="16.5">
      <c r="A26" s="67" t="s">
        <v>371</v>
      </c>
      <c r="B26" s="140">
        <v>0</v>
      </c>
      <c r="C26" s="140">
        <v>11254</v>
      </c>
      <c r="D26" s="140">
        <v>2940</v>
      </c>
      <c r="E26" s="159">
        <f t="shared" si="0"/>
        <v>26.124044784076773</v>
      </c>
      <c r="F26" s="66" t="s">
        <v>130</v>
      </c>
      <c r="G26" s="134">
        <v>27787</v>
      </c>
      <c r="H26" s="134">
        <v>24605</v>
      </c>
      <c r="I26" s="128">
        <v>0</v>
      </c>
      <c r="J26" s="177">
        <f>SUM(I26/H26*100)</f>
        <v>0</v>
      </c>
    </row>
    <row r="27" spans="1:10" ht="16.5">
      <c r="A27" s="67" t="s">
        <v>194</v>
      </c>
      <c r="B27" s="140">
        <v>0</v>
      </c>
      <c r="C27" s="140">
        <v>5718</v>
      </c>
      <c r="D27" s="140">
        <v>5718</v>
      </c>
      <c r="E27" s="159">
        <f t="shared" si="0"/>
        <v>100</v>
      </c>
      <c r="F27" s="68"/>
      <c r="G27" s="142"/>
      <c r="H27" s="142"/>
      <c r="I27" s="135"/>
      <c r="J27" s="177"/>
    </row>
    <row r="28" spans="1:10" ht="16.5">
      <c r="A28" s="65" t="s">
        <v>132</v>
      </c>
      <c r="B28" s="134">
        <f>SUM(B29:B37)</f>
        <v>214309</v>
      </c>
      <c r="C28" s="134">
        <f>SUM(C29:C38)</f>
        <v>237246</v>
      </c>
      <c r="D28" s="134">
        <f>SUM(D29:D38)</f>
        <v>100947</v>
      </c>
      <c r="E28" s="158">
        <f t="shared" si="0"/>
        <v>42.549505576490226</v>
      </c>
      <c r="F28" s="66" t="s">
        <v>369</v>
      </c>
      <c r="G28" s="134">
        <v>0</v>
      </c>
      <c r="H28" s="134">
        <v>0</v>
      </c>
      <c r="I28" s="128">
        <v>0</v>
      </c>
      <c r="J28" s="177">
        <v>0</v>
      </c>
    </row>
    <row r="29" spans="1:10" ht="16.5">
      <c r="A29" s="67" t="s">
        <v>133</v>
      </c>
      <c r="B29" s="140">
        <v>0</v>
      </c>
      <c r="C29" s="140">
        <v>31434</v>
      </c>
      <c r="D29" s="140">
        <v>29263</v>
      </c>
      <c r="E29" s="159">
        <f t="shared" si="0"/>
        <v>93.09346567411083</v>
      </c>
      <c r="F29" s="66"/>
      <c r="G29" s="134"/>
      <c r="H29" s="134"/>
      <c r="I29" s="128"/>
      <c r="J29" s="177"/>
    </row>
    <row r="30" spans="1:10" ht="16.5">
      <c r="A30" s="67" t="s">
        <v>134</v>
      </c>
      <c r="B30" s="140">
        <v>10549</v>
      </c>
      <c r="C30" s="140">
        <v>10549</v>
      </c>
      <c r="D30" s="140">
        <v>4836</v>
      </c>
      <c r="E30" s="159">
        <f t="shared" si="0"/>
        <v>45.84320788700351</v>
      </c>
      <c r="F30" s="66" t="s">
        <v>370</v>
      </c>
      <c r="G30" s="134">
        <v>3900</v>
      </c>
      <c r="H30" s="134">
        <v>3208</v>
      </c>
      <c r="I30" s="128">
        <v>1604</v>
      </c>
      <c r="J30" s="177">
        <v>0</v>
      </c>
    </row>
    <row r="31" spans="1:10" ht="16.5">
      <c r="A31" s="67" t="s">
        <v>213</v>
      </c>
      <c r="B31" s="140">
        <v>73</v>
      </c>
      <c r="C31" s="140">
        <v>7757</v>
      </c>
      <c r="D31" s="140">
        <v>4104</v>
      </c>
      <c r="E31" s="159">
        <f t="shared" si="0"/>
        <v>52.907051695243</v>
      </c>
      <c r="F31" s="69"/>
      <c r="G31" s="143"/>
      <c r="H31" s="143"/>
      <c r="I31" s="136"/>
      <c r="J31" s="177"/>
    </row>
    <row r="32" spans="1:10" ht="16.5">
      <c r="A32" s="67" t="s">
        <v>214</v>
      </c>
      <c r="B32" s="140">
        <v>125982</v>
      </c>
      <c r="C32" s="140">
        <v>149353</v>
      </c>
      <c r="D32" s="140">
        <v>41141</v>
      </c>
      <c r="E32" s="159">
        <f t="shared" si="0"/>
        <v>27.54614905626268</v>
      </c>
      <c r="F32" s="66"/>
      <c r="G32" s="134"/>
      <c r="H32" s="134"/>
      <c r="I32" s="128"/>
      <c r="J32" s="177"/>
    </row>
    <row r="33" spans="1:10" ht="16.5">
      <c r="A33" s="67" t="s">
        <v>496</v>
      </c>
      <c r="B33" s="140">
        <v>600</v>
      </c>
      <c r="C33" s="140">
        <v>2217</v>
      </c>
      <c r="D33" s="140">
        <v>8845</v>
      </c>
      <c r="E33" s="159">
        <f t="shared" si="0"/>
        <v>398.9625620207488</v>
      </c>
      <c r="F33" s="68"/>
      <c r="G33" s="142"/>
      <c r="H33" s="142"/>
      <c r="I33" s="135"/>
      <c r="J33" s="177"/>
    </row>
    <row r="34" spans="1:10" ht="16.5">
      <c r="A34" s="67" t="s">
        <v>215</v>
      </c>
      <c r="B34" s="140">
        <v>26513</v>
      </c>
      <c r="C34" s="140">
        <v>1000</v>
      </c>
      <c r="D34" s="140">
        <v>0</v>
      </c>
      <c r="E34" s="159">
        <f t="shared" si="0"/>
        <v>0</v>
      </c>
      <c r="F34" s="68"/>
      <c r="G34" s="142"/>
      <c r="H34" s="142"/>
      <c r="I34" s="135"/>
      <c r="J34" s="177"/>
    </row>
    <row r="35" spans="1:10" ht="16.5">
      <c r="A35" s="67" t="s">
        <v>216</v>
      </c>
      <c r="B35" s="140">
        <v>43307</v>
      </c>
      <c r="C35" s="140">
        <v>27626</v>
      </c>
      <c r="D35" s="140">
        <v>6151</v>
      </c>
      <c r="E35" s="159">
        <f t="shared" si="0"/>
        <v>22.265257366249187</v>
      </c>
      <c r="F35" s="68"/>
      <c r="G35" s="142"/>
      <c r="H35" s="142"/>
      <c r="I35" s="135"/>
      <c r="J35" s="149"/>
    </row>
    <row r="36" spans="1:10" ht="16.5">
      <c r="A36" s="67" t="s">
        <v>135</v>
      </c>
      <c r="B36" s="140">
        <v>0</v>
      </c>
      <c r="C36" s="140">
        <v>25</v>
      </c>
      <c r="D36" s="140">
        <v>25</v>
      </c>
      <c r="E36" s="159">
        <f t="shared" si="0"/>
        <v>100</v>
      </c>
      <c r="F36" s="68"/>
      <c r="G36" s="142"/>
      <c r="H36" s="142"/>
      <c r="I36" s="135"/>
      <c r="J36" s="149"/>
    </row>
    <row r="37" spans="1:10" ht="16.5">
      <c r="A37" s="137" t="s">
        <v>217</v>
      </c>
      <c r="B37" s="140">
        <v>7285</v>
      </c>
      <c r="C37" s="140">
        <v>7285</v>
      </c>
      <c r="D37" s="140">
        <v>6582</v>
      </c>
      <c r="E37" s="159">
        <f t="shared" si="0"/>
        <v>90.35003431708991</v>
      </c>
      <c r="F37" s="68"/>
      <c r="G37" s="142"/>
      <c r="H37" s="142"/>
      <c r="I37" s="135"/>
      <c r="J37" s="149"/>
    </row>
    <row r="38" spans="1:10" ht="16.5">
      <c r="A38" s="137" t="s">
        <v>226</v>
      </c>
      <c r="B38" s="140">
        <v>0</v>
      </c>
      <c r="C38" s="140">
        <v>0</v>
      </c>
      <c r="D38" s="140">
        <v>0</v>
      </c>
      <c r="E38" s="158">
        <v>0</v>
      </c>
      <c r="F38" s="68"/>
      <c r="G38" s="142"/>
      <c r="H38" s="142"/>
      <c r="I38" s="135"/>
      <c r="J38" s="149"/>
    </row>
    <row r="39" spans="1:10" ht="16.5">
      <c r="A39" s="65" t="s">
        <v>136</v>
      </c>
      <c r="B39" s="134">
        <v>1500</v>
      </c>
      <c r="C39" s="134">
        <v>1870</v>
      </c>
      <c r="D39" s="134">
        <v>692</v>
      </c>
      <c r="E39" s="158">
        <f t="shared" si="0"/>
        <v>37.00534759358289</v>
      </c>
      <c r="F39" s="68"/>
      <c r="G39" s="142"/>
      <c r="H39" s="142"/>
      <c r="I39" s="135"/>
      <c r="J39" s="149"/>
    </row>
    <row r="40" spans="1:10" ht="16.5">
      <c r="A40" s="65" t="s">
        <v>137</v>
      </c>
      <c r="B40" s="134">
        <v>0</v>
      </c>
      <c r="C40" s="134">
        <v>0</v>
      </c>
      <c r="D40" s="134">
        <v>0</v>
      </c>
      <c r="E40" s="158">
        <v>0</v>
      </c>
      <c r="F40" s="68"/>
      <c r="G40" s="142"/>
      <c r="H40" s="142"/>
      <c r="I40" s="135"/>
      <c r="J40" s="149"/>
    </row>
    <row r="41" spans="1:10" ht="16.5">
      <c r="A41" s="65" t="s">
        <v>138</v>
      </c>
      <c r="B41" s="134">
        <v>4000</v>
      </c>
      <c r="C41" s="134">
        <v>6319</v>
      </c>
      <c r="D41" s="134">
        <v>6502</v>
      </c>
      <c r="E41" s="158">
        <f t="shared" si="0"/>
        <v>102.89602785250831</v>
      </c>
      <c r="F41" s="68"/>
      <c r="G41" s="142"/>
      <c r="H41" s="142"/>
      <c r="I41" s="135"/>
      <c r="J41" s="149"/>
    </row>
    <row r="42" spans="1:10" ht="16.5">
      <c r="A42" s="65" t="s">
        <v>139</v>
      </c>
      <c r="B42" s="134">
        <v>0</v>
      </c>
      <c r="C42" s="134">
        <v>0</v>
      </c>
      <c r="D42" s="134">
        <v>0</v>
      </c>
      <c r="E42" s="158">
        <v>0</v>
      </c>
      <c r="F42" s="69"/>
      <c r="G42" s="143"/>
      <c r="H42" s="143"/>
      <c r="I42" s="136"/>
      <c r="J42" s="149"/>
    </row>
    <row r="43" spans="1:10" ht="16.5">
      <c r="A43" s="65" t="s">
        <v>195</v>
      </c>
      <c r="B43" s="134">
        <v>0</v>
      </c>
      <c r="C43" s="134">
        <v>0</v>
      </c>
      <c r="D43" s="134">
        <v>26728</v>
      </c>
      <c r="E43" s="158">
        <v>0</v>
      </c>
      <c r="F43" s="68"/>
      <c r="G43" s="142"/>
      <c r="H43" s="142"/>
      <c r="I43" s="135"/>
      <c r="J43" s="149"/>
    </row>
    <row r="44" spans="1:10" ht="17.25" thickBot="1">
      <c r="A44" s="70" t="s">
        <v>140</v>
      </c>
      <c r="B44" s="144">
        <f>SUM(B8+B14+B20+B28+B39+B40+B41+B42+B43)</f>
        <v>1281476</v>
      </c>
      <c r="C44" s="144">
        <f>SUM(C8+C14+C20+C28+C39+C40+C41+C42+C43)</f>
        <v>1365441</v>
      </c>
      <c r="D44" s="144">
        <f>SUM(D8+D14+D20+D28+D39+D40+D41+D42+D43)</f>
        <v>622698</v>
      </c>
      <c r="E44" s="158">
        <f t="shared" si="0"/>
        <v>45.604167444803544</v>
      </c>
      <c r="F44" s="71" t="s">
        <v>141</v>
      </c>
      <c r="G44" s="144">
        <f>SUM(G8:G35)</f>
        <v>1281476</v>
      </c>
      <c r="H44" s="144">
        <f>SUM(H8:H35)</f>
        <v>1365441</v>
      </c>
      <c r="I44" s="144">
        <f>SUM(I8:I35)</f>
        <v>617414</v>
      </c>
      <c r="J44" s="164">
        <f>SUM(I44/H44*100)</f>
        <v>45.21718624239348</v>
      </c>
    </row>
    <row r="45" spans="1:9" s="72" customFormat="1" ht="18.75" customHeight="1">
      <c r="A45" s="73"/>
      <c r="B45" s="73"/>
      <c r="C45" s="73"/>
      <c r="D45" s="73"/>
      <c r="E45" s="73"/>
      <c r="F45" s="73"/>
      <c r="G45" s="73"/>
      <c r="H45" s="73"/>
      <c r="I45" s="73"/>
    </row>
    <row r="46" spans="1:9" ht="16.5">
      <c r="A46" s="74"/>
      <c r="B46" s="74"/>
      <c r="C46" s="74"/>
      <c r="D46" s="74"/>
      <c r="E46" s="74"/>
      <c r="F46" s="74"/>
      <c r="G46" s="74"/>
      <c r="H46" s="352" t="s">
        <v>218</v>
      </c>
      <c r="I46" s="352"/>
    </row>
    <row r="47" spans="1:9" ht="16.5">
      <c r="A47" s="349" t="s">
        <v>142</v>
      </c>
      <c r="B47" s="349"/>
      <c r="C47" s="349"/>
      <c r="D47" s="349"/>
      <c r="E47" s="349"/>
      <c r="F47" s="349"/>
      <c r="G47" s="349"/>
      <c r="H47" s="349"/>
      <c r="I47" s="124"/>
    </row>
    <row r="48" spans="1:9" ht="16.5">
      <c r="A48" s="349" t="s">
        <v>367</v>
      </c>
      <c r="B48" s="349"/>
      <c r="C48" s="349"/>
      <c r="D48" s="349"/>
      <c r="E48" s="349"/>
      <c r="F48" s="349"/>
      <c r="G48" s="349"/>
      <c r="H48" s="349"/>
      <c r="I48" s="124"/>
    </row>
    <row r="49" spans="1:9" ht="17.25" thickBot="1">
      <c r="A49" s="350" t="s">
        <v>103</v>
      </c>
      <c r="B49" s="350"/>
      <c r="C49" s="350"/>
      <c r="D49" s="350"/>
      <c r="E49" s="350"/>
      <c r="F49" s="350"/>
      <c r="G49" s="350"/>
      <c r="H49" s="350"/>
      <c r="I49" s="125"/>
    </row>
    <row r="50" spans="1:10" ht="17.25" customHeight="1">
      <c r="A50" s="126" t="s">
        <v>104</v>
      </c>
      <c r="B50" s="127" t="s">
        <v>368</v>
      </c>
      <c r="C50" s="127" t="s">
        <v>368</v>
      </c>
      <c r="D50" s="127" t="s">
        <v>368</v>
      </c>
      <c r="E50" s="345" t="s">
        <v>8</v>
      </c>
      <c r="F50" s="127" t="s">
        <v>105</v>
      </c>
      <c r="G50" s="127" t="s">
        <v>368</v>
      </c>
      <c r="H50" s="127" t="s">
        <v>368</v>
      </c>
      <c r="I50" s="150" t="s">
        <v>368</v>
      </c>
      <c r="J50" s="347" t="s">
        <v>8</v>
      </c>
    </row>
    <row r="51" spans="1:10" ht="16.5">
      <c r="A51" s="145" t="s">
        <v>106</v>
      </c>
      <c r="B51" s="139" t="s">
        <v>107</v>
      </c>
      <c r="C51" s="139" t="s">
        <v>108</v>
      </c>
      <c r="D51" s="139" t="s">
        <v>109</v>
      </c>
      <c r="E51" s="346"/>
      <c r="F51" s="139" t="s">
        <v>106</v>
      </c>
      <c r="G51" s="139" t="s">
        <v>107</v>
      </c>
      <c r="H51" s="139" t="s">
        <v>108</v>
      </c>
      <c r="I51" s="151" t="s">
        <v>109</v>
      </c>
      <c r="J51" s="348"/>
    </row>
    <row r="52" spans="1:10" ht="16.5">
      <c r="A52" s="65" t="s">
        <v>110</v>
      </c>
      <c r="B52" s="134">
        <f>SUM(B53:B54)</f>
        <v>654485</v>
      </c>
      <c r="C52" s="134">
        <f>SUM(C53:C54)</f>
        <v>656136</v>
      </c>
      <c r="D52" s="134">
        <f>SUM(D53:D54)</f>
        <v>245306</v>
      </c>
      <c r="E52" s="158">
        <f>SUM(D52/C52*100)</f>
        <v>37.386456466342345</v>
      </c>
      <c r="F52" s="66" t="s">
        <v>111</v>
      </c>
      <c r="G52" s="134">
        <v>171538</v>
      </c>
      <c r="H52" s="134">
        <v>195673</v>
      </c>
      <c r="I52" s="128">
        <v>119200</v>
      </c>
      <c r="J52" s="162">
        <f>SUM(I52/H52*100)</f>
        <v>60.917960066028535</v>
      </c>
    </row>
    <row r="53" spans="1:10" ht="16.5">
      <c r="A53" s="67" t="s">
        <v>112</v>
      </c>
      <c r="B53" s="140">
        <v>282023</v>
      </c>
      <c r="C53" s="140">
        <v>283674</v>
      </c>
      <c r="D53" s="140">
        <v>47057</v>
      </c>
      <c r="E53" s="159">
        <f aca="true" t="shared" si="1" ref="E53:E85">SUM(D53/C53*100)</f>
        <v>16.588407820244367</v>
      </c>
      <c r="F53" s="66"/>
      <c r="G53" s="134"/>
      <c r="H53" s="134"/>
      <c r="I53" s="128"/>
      <c r="J53" s="162"/>
    </row>
    <row r="54" spans="1:10" ht="16.5">
      <c r="A54" s="147" t="s">
        <v>113</v>
      </c>
      <c r="B54" s="148">
        <f>SUM(B55:B57)</f>
        <v>372462</v>
      </c>
      <c r="C54" s="148">
        <f>SUM(C55:C57)</f>
        <v>372462</v>
      </c>
      <c r="D54" s="148">
        <f>SUM(D55:D57)</f>
        <v>198249</v>
      </c>
      <c r="E54" s="160">
        <f t="shared" si="1"/>
        <v>53.22663788520708</v>
      </c>
      <c r="F54" s="66" t="s">
        <v>114</v>
      </c>
      <c r="G54" s="134">
        <v>45798</v>
      </c>
      <c r="H54" s="134">
        <v>49986</v>
      </c>
      <c r="I54" s="128">
        <v>27190</v>
      </c>
      <c r="J54" s="162">
        <f>SUM(I54/H54*100)</f>
        <v>54.39523066458608</v>
      </c>
    </row>
    <row r="55" spans="1:10" ht="16.5">
      <c r="A55" s="67" t="s">
        <v>115</v>
      </c>
      <c r="B55" s="140">
        <v>207500</v>
      </c>
      <c r="C55" s="140">
        <v>207500</v>
      </c>
      <c r="D55" s="140">
        <v>106319</v>
      </c>
      <c r="E55" s="159">
        <f t="shared" si="1"/>
        <v>51.23807228915662</v>
      </c>
      <c r="F55" s="66"/>
      <c r="G55" s="134"/>
      <c r="H55" s="134"/>
      <c r="I55" s="128"/>
      <c r="J55" s="162"/>
    </row>
    <row r="56" spans="1:10" ht="16.5">
      <c r="A56" s="67" t="s">
        <v>116</v>
      </c>
      <c r="B56" s="140">
        <v>158102</v>
      </c>
      <c r="C56" s="140">
        <v>158102</v>
      </c>
      <c r="D56" s="140">
        <v>87544</v>
      </c>
      <c r="E56" s="159">
        <f t="shared" si="1"/>
        <v>55.37184855346548</v>
      </c>
      <c r="F56" s="66" t="s">
        <v>117</v>
      </c>
      <c r="G56" s="134">
        <v>213951</v>
      </c>
      <c r="H56" s="134">
        <v>228008</v>
      </c>
      <c r="I56" s="128">
        <v>134504</v>
      </c>
      <c r="J56" s="162">
        <f>SUM(I56/H56*100)</f>
        <v>58.99091259955791</v>
      </c>
    </row>
    <row r="57" spans="1:10" ht="16.5">
      <c r="A57" s="67" t="s">
        <v>118</v>
      </c>
      <c r="B57" s="140">
        <v>6860</v>
      </c>
      <c r="C57" s="140">
        <v>6860</v>
      </c>
      <c r="D57" s="140">
        <v>4386</v>
      </c>
      <c r="E57" s="159">
        <f t="shared" si="1"/>
        <v>63.93586005830903</v>
      </c>
      <c r="F57" s="129"/>
      <c r="G57" s="141"/>
      <c r="H57" s="141"/>
      <c r="I57" s="130"/>
      <c r="J57" s="162"/>
    </row>
    <row r="58" spans="1:10" ht="16.5">
      <c r="A58" s="65" t="s">
        <v>119</v>
      </c>
      <c r="B58" s="134">
        <f>SUM(B59:B63)</f>
        <v>2055</v>
      </c>
      <c r="C58" s="134">
        <f>SUM(C59:C63)</f>
        <v>2055</v>
      </c>
      <c r="D58" s="134">
        <f>SUM(D59:D63)</f>
        <v>4494</v>
      </c>
      <c r="E58" s="158">
        <f t="shared" si="1"/>
        <v>218.68613138686132</v>
      </c>
      <c r="F58" s="66" t="s">
        <v>120</v>
      </c>
      <c r="G58" s="134">
        <v>204890</v>
      </c>
      <c r="H58" s="134">
        <v>215650</v>
      </c>
      <c r="I58" s="128">
        <v>96651</v>
      </c>
      <c r="J58" s="162">
        <f>SUM(I58/H58*100)</f>
        <v>44.81845583120798</v>
      </c>
    </row>
    <row r="59" spans="1:10" ht="16.5">
      <c r="A59" s="67" t="s">
        <v>121</v>
      </c>
      <c r="B59" s="140">
        <v>0</v>
      </c>
      <c r="C59" s="140">
        <v>0</v>
      </c>
      <c r="D59" s="140">
        <v>0</v>
      </c>
      <c r="E59" s="159">
        <v>0</v>
      </c>
      <c r="F59" s="66"/>
      <c r="G59" s="134"/>
      <c r="H59" s="134"/>
      <c r="I59" s="128"/>
      <c r="J59" s="162"/>
    </row>
    <row r="60" spans="1:10" ht="16.5">
      <c r="A60" s="67" t="s">
        <v>208</v>
      </c>
      <c r="B60" s="140">
        <v>0</v>
      </c>
      <c r="C60" s="140">
        <v>0</v>
      </c>
      <c r="D60" s="140">
        <v>0</v>
      </c>
      <c r="E60" s="159">
        <v>0</v>
      </c>
      <c r="F60" s="66" t="s">
        <v>122</v>
      </c>
      <c r="G60" s="134">
        <v>0</v>
      </c>
      <c r="H60" s="134">
        <v>0</v>
      </c>
      <c r="I60" s="128">
        <v>0</v>
      </c>
      <c r="J60" s="162">
        <v>0</v>
      </c>
    </row>
    <row r="61" spans="1:10" ht="16.5">
      <c r="A61" s="67" t="s">
        <v>209</v>
      </c>
      <c r="B61" s="140">
        <v>0</v>
      </c>
      <c r="C61" s="140">
        <v>0</v>
      </c>
      <c r="D61" s="140">
        <v>0</v>
      </c>
      <c r="E61" s="159">
        <v>0</v>
      </c>
      <c r="F61" s="66"/>
      <c r="G61" s="134"/>
      <c r="H61" s="134"/>
      <c r="I61" s="128"/>
      <c r="J61" s="162"/>
    </row>
    <row r="62" spans="1:10" ht="16.5">
      <c r="A62" s="67" t="s">
        <v>210</v>
      </c>
      <c r="B62" s="140">
        <v>2055</v>
      </c>
      <c r="C62" s="140">
        <v>2055</v>
      </c>
      <c r="D62" s="140">
        <v>4494</v>
      </c>
      <c r="E62" s="159">
        <f t="shared" si="1"/>
        <v>218.68613138686132</v>
      </c>
      <c r="F62" s="66" t="s">
        <v>123</v>
      </c>
      <c r="G62" s="134">
        <v>0</v>
      </c>
      <c r="H62" s="134">
        <v>21027</v>
      </c>
      <c r="I62" s="128">
        <v>17915</v>
      </c>
      <c r="J62" s="162">
        <f>SUM(I62/H62*100)</f>
        <v>85.19998097683931</v>
      </c>
    </row>
    <row r="63" spans="1:10" ht="16.5">
      <c r="A63" s="67" t="s">
        <v>211</v>
      </c>
      <c r="B63" s="140">
        <v>0</v>
      </c>
      <c r="C63" s="140">
        <v>0</v>
      </c>
      <c r="D63" s="140">
        <v>0</v>
      </c>
      <c r="E63" s="159">
        <v>0</v>
      </c>
      <c r="F63" s="66"/>
      <c r="G63" s="134"/>
      <c r="H63" s="134"/>
      <c r="I63" s="128"/>
      <c r="J63" s="162"/>
    </row>
    <row r="64" spans="1:10" ht="16.5">
      <c r="A64" s="65" t="s">
        <v>125</v>
      </c>
      <c r="B64" s="134">
        <f>SUM(B65:B71)</f>
        <v>401327</v>
      </c>
      <c r="C64" s="134">
        <f>SUM(C65:C71)</f>
        <v>458015</v>
      </c>
      <c r="D64" s="134">
        <f>SUM(D65:D71)</f>
        <v>235122</v>
      </c>
      <c r="E64" s="158">
        <f t="shared" si="1"/>
        <v>51.33499994541664</v>
      </c>
      <c r="F64" s="66" t="s">
        <v>124</v>
      </c>
      <c r="G64" s="134">
        <v>305933</v>
      </c>
      <c r="H64" s="134">
        <v>310660</v>
      </c>
      <c r="I64" s="128">
        <v>55837</v>
      </c>
      <c r="J64" s="162">
        <f>SUM(I64/H64*100)</f>
        <v>17.97366896285328</v>
      </c>
    </row>
    <row r="65" spans="1:10" ht="16.5">
      <c r="A65" s="67" t="s">
        <v>126</v>
      </c>
      <c r="B65" s="140">
        <v>268397</v>
      </c>
      <c r="C65" s="140">
        <v>268397</v>
      </c>
      <c r="D65" s="140">
        <v>138175</v>
      </c>
      <c r="E65" s="159">
        <f t="shared" si="1"/>
        <v>51.48157393711554</v>
      </c>
      <c r="F65" s="66"/>
      <c r="G65" s="134"/>
      <c r="H65" s="134"/>
      <c r="I65" s="128"/>
      <c r="J65" s="162"/>
    </row>
    <row r="66" spans="1:10" ht="16.5">
      <c r="A66" s="67" t="s">
        <v>212</v>
      </c>
      <c r="B66" s="140">
        <v>132930</v>
      </c>
      <c r="C66" s="140">
        <v>142507</v>
      </c>
      <c r="D66" s="140">
        <v>58528</v>
      </c>
      <c r="E66" s="159">
        <f t="shared" si="1"/>
        <v>41.07026321514031</v>
      </c>
      <c r="F66" s="66" t="s">
        <v>207</v>
      </c>
      <c r="G66" s="134">
        <v>1500</v>
      </c>
      <c r="H66" s="134">
        <v>1570</v>
      </c>
      <c r="I66" s="128">
        <v>900</v>
      </c>
      <c r="J66" s="162">
        <f>SUM(I66/H66*100)</f>
        <v>57.324840764331206</v>
      </c>
    </row>
    <row r="67" spans="1:10" ht="16.5">
      <c r="A67" s="67" t="s">
        <v>128</v>
      </c>
      <c r="B67" s="140">
        <v>0</v>
      </c>
      <c r="C67" s="140">
        <v>27437</v>
      </c>
      <c r="D67" s="140">
        <v>27059</v>
      </c>
      <c r="E67" s="159">
        <f t="shared" si="1"/>
        <v>98.62229835623428</v>
      </c>
      <c r="F67" s="68"/>
      <c r="G67" s="142"/>
      <c r="H67" s="142"/>
      <c r="I67" s="135"/>
      <c r="J67" s="162"/>
    </row>
    <row r="68" spans="1:10" ht="16.5">
      <c r="A68" s="67" t="s">
        <v>129</v>
      </c>
      <c r="B68" s="140">
        <v>0</v>
      </c>
      <c r="C68" s="140">
        <v>2702</v>
      </c>
      <c r="D68" s="140">
        <v>2702</v>
      </c>
      <c r="E68" s="159">
        <f t="shared" si="1"/>
        <v>100</v>
      </c>
      <c r="F68" s="66" t="s">
        <v>127</v>
      </c>
      <c r="G68" s="134">
        <v>600</v>
      </c>
      <c r="H68" s="134">
        <v>600</v>
      </c>
      <c r="I68" s="128">
        <v>0</v>
      </c>
      <c r="J68" s="162">
        <f>SUM(I68/H68*100)</f>
        <v>0</v>
      </c>
    </row>
    <row r="69" spans="1:10" ht="16.5">
      <c r="A69" s="67" t="s">
        <v>131</v>
      </c>
      <c r="B69" s="140">
        <v>0</v>
      </c>
      <c r="C69" s="140">
        <v>0</v>
      </c>
      <c r="D69" s="140">
        <v>0</v>
      </c>
      <c r="E69" s="159">
        <v>0</v>
      </c>
      <c r="F69" s="66"/>
      <c r="G69" s="134"/>
      <c r="H69" s="134"/>
      <c r="I69" s="128"/>
      <c r="J69" s="162"/>
    </row>
    <row r="70" spans="1:10" ht="16.5">
      <c r="A70" s="67" t="s">
        <v>371</v>
      </c>
      <c r="B70" s="140">
        <v>0</v>
      </c>
      <c r="C70" s="140">
        <v>11254</v>
      </c>
      <c r="D70" s="140">
        <v>2940</v>
      </c>
      <c r="E70" s="159">
        <f t="shared" si="1"/>
        <v>26.124044784076773</v>
      </c>
      <c r="F70" s="66" t="s">
        <v>130</v>
      </c>
      <c r="G70" s="134">
        <v>27787</v>
      </c>
      <c r="H70" s="134">
        <v>24605</v>
      </c>
      <c r="I70" s="128">
        <v>0</v>
      </c>
      <c r="J70" s="162">
        <f>SUM(I70/H70*100)</f>
        <v>0</v>
      </c>
    </row>
    <row r="71" spans="1:10" ht="16.5">
      <c r="A71" s="67" t="s">
        <v>194</v>
      </c>
      <c r="B71" s="140">
        <v>0</v>
      </c>
      <c r="C71" s="140">
        <v>5718</v>
      </c>
      <c r="D71" s="140">
        <v>5718</v>
      </c>
      <c r="E71" s="159">
        <f t="shared" si="1"/>
        <v>100</v>
      </c>
      <c r="F71" s="68"/>
      <c r="G71" s="134"/>
      <c r="H71" s="142"/>
      <c r="I71" s="135"/>
      <c r="J71" s="162"/>
    </row>
    <row r="72" spans="1:10" ht="16.5">
      <c r="A72" s="65" t="s">
        <v>132</v>
      </c>
      <c r="B72" s="134">
        <f>SUM(B73:B81)</f>
        <v>211964</v>
      </c>
      <c r="C72" s="134">
        <f>SUM(C73:C82)</f>
        <v>231982</v>
      </c>
      <c r="D72" s="134">
        <f>SUM(D73:D82)</f>
        <v>97514</v>
      </c>
      <c r="E72" s="158">
        <f t="shared" si="1"/>
        <v>42.035157900181915</v>
      </c>
      <c r="F72" s="66" t="s">
        <v>369</v>
      </c>
      <c r="G72" s="142">
        <v>295434</v>
      </c>
      <c r="H72" s="134">
        <v>300481</v>
      </c>
      <c r="I72" s="128">
        <v>168063</v>
      </c>
      <c r="J72" s="162">
        <f>SUM(I72/H72*100)</f>
        <v>55.9313234447436</v>
      </c>
    </row>
    <row r="73" spans="1:10" ht="16.5">
      <c r="A73" s="67" t="s">
        <v>133</v>
      </c>
      <c r="B73" s="140">
        <v>0</v>
      </c>
      <c r="C73" s="140">
        <v>27812</v>
      </c>
      <c r="D73" s="140">
        <v>27812</v>
      </c>
      <c r="E73" s="159">
        <f t="shared" si="1"/>
        <v>100</v>
      </c>
      <c r="F73" s="66"/>
      <c r="G73" s="134"/>
      <c r="H73" s="134"/>
      <c r="I73" s="128"/>
      <c r="J73" s="162"/>
    </row>
    <row r="74" spans="1:10" ht="16.5">
      <c r="A74" s="67" t="s">
        <v>134</v>
      </c>
      <c r="B74" s="140">
        <v>10549</v>
      </c>
      <c r="C74" s="140">
        <v>10549</v>
      </c>
      <c r="D74" s="140">
        <v>4836</v>
      </c>
      <c r="E74" s="159">
        <f t="shared" si="1"/>
        <v>45.84320788700351</v>
      </c>
      <c r="F74" s="66" t="s">
        <v>370</v>
      </c>
      <c r="G74" s="134">
        <v>3900</v>
      </c>
      <c r="H74" s="134">
        <v>3208</v>
      </c>
      <c r="I74" s="128">
        <v>1604</v>
      </c>
      <c r="J74" s="162">
        <f>SUM(I74/H74*100)</f>
        <v>50</v>
      </c>
    </row>
    <row r="75" spans="1:10" ht="16.5">
      <c r="A75" s="67" t="s">
        <v>213</v>
      </c>
      <c r="B75" s="140">
        <v>73</v>
      </c>
      <c r="C75" s="140">
        <v>7757</v>
      </c>
      <c r="D75" s="140">
        <v>4104</v>
      </c>
      <c r="E75" s="159">
        <f t="shared" si="1"/>
        <v>52.907051695243</v>
      </c>
      <c r="F75" s="69"/>
      <c r="G75" s="134"/>
      <c r="H75" s="143"/>
      <c r="I75" s="136"/>
      <c r="J75" s="162"/>
    </row>
    <row r="76" spans="1:10" ht="16.5">
      <c r="A76" s="67" t="s">
        <v>214</v>
      </c>
      <c r="B76" s="140">
        <v>125982</v>
      </c>
      <c r="C76" s="140">
        <v>149353</v>
      </c>
      <c r="D76" s="140">
        <v>41141</v>
      </c>
      <c r="E76" s="159">
        <f t="shared" si="1"/>
        <v>27.54614905626268</v>
      </c>
      <c r="F76" s="66"/>
      <c r="G76" s="134"/>
      <c r="H76" s="134"/>
      <c r="I76" s="128"/>
      <c r="J76" s="162"/>
    </row>
    <row r="77" spans="1:10" ht="16.5">
      <c r="A77" s="67" t="s">
        <v>496</v>
      </c>
      <c r="B77" s="140">
        <v>600</v>
      </c>
      <c r="C77" s="140">
        <v>600</v>
      </c>
      <c r="D77" s="140">
        <v>6888</v>
      </c>
      <c r="E77" s="159">
        <f t="shared" si="1"/>
        <v>1148</v>
      </c>
      <c r="F77" s="68"/>
      <c r="G77" s="134"/>
      <c r="H77" s="142"/>
      <c r="I77" s="135"/>
      <c r="J77" s="162"/>
    </row>
    <row r="78" spans="1:10" ht="16.5">
      <c r="A78" s="67" t="s">
        <v>215</v>
      </c>
      <c r="B78" s="140">
        <v>24168</v>
      </c>
      <c r="C78" s="140">
        <v>1000</v>
      </c>
      <c r="D78" s="140">
        <v>0</v>
      </c>
      <c r="E78" s="159">
        <v>0</v>
      </c>
      <c r="F78" s="68"/>
      <c r="G78" s="142"/>
      <c r="H78" s="142"/>
      <c r="I78" s="135"/>
      <c r="J78" s="162"/>
    </row>
    <row r="79" spans="1:10" ht="16.5">
      <c r="A79" s="67" t="s">
        <v>216</v>
      </c>
      <c r="B79" s="140">
        <v>43307</v>
      </c>
      <c r="C79" s="140">
        <v>27626</v>
      </c>
      <c r="D79" s="140">
        <v>6151</v>
      </c>
      <c r="E79" s="159">
        <f t="shared" si="1"/>
        <v>22.265257366249187</v>
      </c>
      <c r="F79" s="68"/>
      <c r="G79" s="142"/>
      <c r="H79" s="142"/>
      <c r="I79" s="135"/>
      <c r="J79" s="149"/>
    </row>
    <row r="80" spans="1:10" ht="16.5">
      <c r="A80" s="67" t="s">
        <v>135</v>
      </c>
      <c r="B80" s="140">
        <v>0</v>
      </c>
      <c r="C80" s="140">
        <v>0</v>
      </c>
      <c r="D80" s="140">
        <v>0</v>
      </c>
      <c r="E80" s="159">
        <v>0</v>
      </c>
      <c r="F80" s="68"/>
      <c r="G80" s="142"/>
      <c r="H80" s="142"/>
      <c r="I80" s="135"/>
      <c r="J80" s="149"/>
    </row>
    <row r="81" spans="1:10" ht="16.5">
      <c r="A81" s="137" t="s">
        <v>217</v>
      </c>
      <c r="B81" s="140">
        <v>7285</v>
      </c>
      <c r="C81" s="140">
        <v>7285</v>
      </c>
      <c r="D81" s="140">
        <v>6582</v>
      </c>
      <c r="E81" s="159">
        <f t="shared" si="1"/>
        <v>90.35003431708991</v>
      </c>
      <c r="F81" s="68"/>
      <c r="G81" s="142"/>
      <c r="H81" s="142"/>
      <c r="I81" s="135"/>
      <c r="J81" s="149"/>
    </row>
    <row r="82" spans="1:10" ht="16.5">
      <c r="A82" s="137" t="s">
        <v>226</v>
      </c>
      <c r="B82" s="140">
        <v>0</v>
      </c>
      <c r="C82" s="140">
        <v>0</v>
      </c>
      <c r="D82" s="140">
        <v>0</v>
      </c>
      <c r="E82" s="159">
        <v>0</v>
      </c>
      <c r="F82" s="68"/>
      <c r="G82" s="142"/>
      <c r="H82" s="142"/>
      <c r="I82" s="135"/>
      <c r="J82" s="149"/>
    </row>
    <row r="83" spans="1:10" ht="16.5">
      <c r="A83" s="65" t="s">
        <v>136</v>
      </c>
      <c r="B83" s="134">
        <v>1500</v>
      </c>
      <c r="C83" s="134">
        <v>1870</v>
      </c>
      <c r="D83" s="134">
        <v>692</v>
      </c>
      <c r="E83" s="158">
        <f t="shared" si="1"/>
        <v>37.00534759358289</v>
      </c>
      <c r="F83" s="68"/>
      <c r="G83" s="142"/>
      <c r="H83" s="142"/>
      <c r="I83" s="135"/>
      <c r="J83" s="149"/>
    </row>
    <row r="84" spans="1:10" ht="16.5">
      <c r="A84" s="65" t="s">
        <v>137</v>
      </c>
      <c r="B84" s="134">
        <v>0</v>
      </c>
      <c r="C84" s="134">
        <v>0</v>
      </c>
      <c r="D84" s="134">
        <v>0</v>
      </c>
      <c r="E84" s="158">
        <v>0</v>
      </c>
      <c r="F84" s="68"/>
      <c r="G84" s="142"/>
      <c r="H84" s="142"/>
      <c r="I84" s="135"/>
      <c r="J84" s="149"/>
    </row>
    <row r="85" spans="1:10" ht="16.5">
      <c r="A85" s="65" t="s">
        <v>138</v>
      </c>
      <c r="B85" s="134">
        <v>0</v>
      </c>
      <c r="C85" s="134">
        <v>1410</v>
      </c>
      <c r="D85" s="134">
        <v>1593</v>
      </c>
      <c r="E85" s="158">
        <f t="shared" si="1"/>
        <v>112.97872340425532</v>
      </c>
      <c r="F85" s="68"/>
      <c r="G85" s="142"/>
      <c r="H85" s="142"/>
      <c r="I85" s="135"/>
      <c r="J85" s="149"/>
    </row>
    <row r="86" spans="1:10" ht="16.5">
      <c r="A86" s="65" t="s">
        <v>139</v>
      </c>
      <c r="B86" s="134">
        <v>0</v>
      </c>
      <c r="C86" s="134">
        <v>0</v>
      </c>
      <c r="D86" s="134">
        <v>0</v>
      </c>
      <c r="E86" s="158">
        <v>0</v>
      </c>
      <c r="F86" s="69"/>
      <c r="G86" s="143"/>
      <c r="H86" s="143"/>
      <c r="I86" s="136"/>
      <c r="J86" s="149"/>
    </row>
    <row r="87" spans="1:10" ht="16.5">
      <c r="A87" s="65" t="s">
        <v>195</v>
      </c>
      <c r="B87" s="134">
        <v>0</v>
      </c>
      <c r="C87" s="134">
        <v>0</v>
      </c>
      <c r="D87" s="134">
        <v>26728</v>
      </c>
      <c r="E87" s="158">
        <v>0</v>
      </c>
      <c r="F87" s="68"/>
      <c r="G87" s="142"/>
      <c r="H87" s="142"/>
      <c r="I87" s="135"/>
      <c r="J87" s="149"/>
    </row>
    <row r="88" spans="1:10" ht="17.25" thickBot="1">
      <c r="A88" s="70" t="s">
        <v>140</v>
      </c>
      <c r="B88" s="144">
        <f>SUM(B52+B58+B64+B72+B83+B84+B85+B86+B87)</f>
        <v>1271331</v>
      </c>
      <c r="C88" s="144">
        <f>SUM(C52+C58+C64+C72+C83+C84+C85+C86+C87)</f>
        <v>1351468</v>
      </c>
      <c r="D88" s="144">
        <f>SUM(D52+D58+D64+D72+D83+D84+D85+D86+D87)</f>
        <v>611449</v>
      </c>
      <c r="E88" s="161">
        <f>SUM(D88/C88*100)</f>
        <v>45.24332059656611</v>
      </c>
      <c r="F88" s="71" t="s">
        <v>141</v>
      </c>
      <c r="G88" s="144">
        <f>SUM(G52:G79)</f>
        <v>1271331</v>
      </c>
      <c r="H88" s="144">
        <f>SUM(H52:H79)</f>
        <v>1351468</v>
      </c>
      <c r="I88" s="144">
        <f>SUM(I52:I79)</f>
        <v>621864</v>
      </c>
      <c r="J88" s="172">
        <f>SUM(I88/H88*100)</f>
        <v>46.01396407462108</v>
      </c>
    </row>
    <row r="89" spans="1:9" ht="16.5">
      <c r="A89" s="73"/>
      <c r="B89" s="73"/>
      <c r="C89" s="73"/>
      <c r="D89" s="73"/>
      <c r="E89" s="73"/>
      <c r="F89" s="73"/>
      <c r="G89" s="73"/>
      <c r="H89" s="73"/>
      <c r="I89" s="73"/>
    </row>
    <row r="90" spans="1:9" ht="16.5">
      <c r="A90" s="73"/>
      <c r="B90" s="73"/>
      <c r="C90" s="73"/>
      <c r="D90" s="73"/>
      <c r="E90" s="73"/>
      <c r="F90" s="73"/>
      <c r="G90" s="73"/>
      <c r="H90" s="349" t="s">
        <v>219</v>
      </c>
      <c r="I90" s="349"/>
    </row>
    <row r="91" spans="1:9" ht="16.5">
      <c r="A91" s="349" t="s">
        <v>143</v>
      </c>
      <c r="B91" s="349"/>
      <c r="C91" s="349"/>
      <c r="D91" s="349"/>
      <c r="E91" s="349"/>
      <c r="F91" s="349"/>
      <c r="G91" s="349"/>
      <c r="H91" s="349"/>
      <c r="I91" s="124"/>
    </row>
    <row r="92" spans="1:9" ht="16.5">
      <c r="A92" s="349" t="s">
        <v>367</v>
      </c>
      <c r="B92" s="349"/>
      <c r="C92" s="349"/>
      <c r="D92" s="349"/>
      <c r="E92" s="349"/>
      <c r="F92" s="349"/>
      <c r="G92" s="349"/>
      <c r="H92" s="349"/>
      <c r="I92" s="124"/>
    </row>
    <row r="93" spans="1:9" ht="17.25" thickBot="1">
      <c r="A93" s="350" t="s">
        <v>103</v>
      </c>
      <c r="B93" s="350"/>
      <c r="C93" s="350"/>
      <c r="D93" s="350"/>
      <c r="E93" s="350"/>
      <c r="F93" s="350"/>
      <c r="G93" s="350"/>
      <c r="H93" s="350"/>
      <c r="I93" s="125"/>
    </row>
    <row r="94" spans="1:10" ht="17.25" customHeight="1">
      <c r="A94" s="126" t="s">
        <v>104</v>
      </c>
      <c r="B94" s="127" t="s">
        <v>368</v>
      </c>
      <c r="C94" s="127" t="s">
        <v>368</v>
      </c>
      <c r="D94" s="127" t="s">
        <v>368</v>
      </c>
      <c r="E94" s="345" t="s">
        <v>8</v>
      </c>
      <c r="F94" s="127" t="s">
        <v>105</v>
      </c>
      <c r="G94" s="127" t="s">
        <v>368</v>
      </c>
      <c r="H94" s="127" t="s">
        <v>368</v>
      </c>
      <c r="I94" s="150" t="s">
        <v>368</v>
      </c>
      <c r="J94" s="347" t="s">
        <v>8</v>
      </c>
    </row>
    <row r="95" spans="1:10" ht="16.5">
      <c r="A95" s="145" t="s">
        <v>106</v>
      </c>
      <c r="B95" s="139" t="s">
        <v>107</v>
      </c>
      <c r="C95" s="139" t="s">
        <v>108</v>
      </c>
      <c r="D95" s="139" t="s">
        <v>109</v>
      </c>
      <c r="E95" s="346"/>
      <c r="F95" s="139" t="s">
        <v>106</v>
      </c>
      <c r="G95" s="139" t="s">
        <v>107</v>
      </c>
      <c r="H95" s="139" t="s">
        <v>108</v>
      </c>
      <c r="I95" s="151" t="s">
        <v>109</v>
      </c>
      <c r="J95" s="348"/>
    </row>
    <row r="96" spans="1:10" ht="16.5">
      <c r="A96" s="65" t="s">
        <v>110</v>
      </c>
      <c r="B96" s="134">
        <f>SUM(B97:B98)</f>
        <v>564562</v>
      </c>
      <c r="C96" s="134">
        <f>SUM(C97:C98)</f>
        <v>564582</v>
      </c>
      <c r="D96" s="134">
        <f>SUM(D97:D98)</f>
        <v>213565</v>
      </c>
      <c r="E96" s="158">
        <f>SUM(D96/C96*100)</f>
        <v>37.82710040348435</v>
      </c>
      <c r="F96" s="66" t="s">
        <v>111</v>
      </c>
      <c r="G96" s="134">
        <v>143995</v>
      </c>
      <c r="H96" s="134">
        <v>168098</v>
      </c>
      <c r="I96" s="128">
        <v>105124</v>
      </c>
      <c r="J96" s="162">
        <f>SUM(I96/H96*100)</f>
        <v>62.53732941498412</v>
      </c>
    </row>
    <row r="97" spans="1:10" ht="16.5">
      <c r="A97" s="67" t="s">
        <v>112</v>
      </c>
      <c r="B97" s="140">
        <v>192100</v>
      </c>
      <c r="C97" s="140">
        <v>192120</v>
      </c>
      <c r="D97" s="140">
        <v>15316</v>
      </c>
      <c r="E97" s="159">
        <f aca="true" t="shared" si="2" ref="E97:E129">SUM(D97/C97*100)</f>
        <v>7.9721007703518625</v>
      </c>
      <c r="F97" s="66"/>
      <c r="G97" s="134"/>
      <c r="H97" s="134"/>
      <c r="I97" s="128"/>
      <c r="J97" s="162"/>
    </row>
    <row r="98" spans="1:10" ht="16.5">
      <c r="A98" s="147" t="s">
        <v>113</v>
      </c>
      <c r="B98" s="148">
        <f>SUM(B99:B101)</f>
        <v>372462</v>
      </c>
      <c r="C98" s="148">
        <f>SUM(C99:C101)</f>
        <v>372462</v>
      </c>
      <c r="D98" s="148">
        <f>SUM(D99:D101)</f>
        <v>198249</v>
      </c>
      <c r="E98" s="160">
        <f t="shared" si="2"/>
        <v>53.22663788520708</v>
      </c>
      <c r="F98" s="66" t="s">
        <v>114</v>
      </c>
      <c r="G98" s="134">
        <v>38693</v>
      </c>
      <c r="H98" s="134">
        <v>42873</v>
      </c>
      <c r="I98" s="128">
        <v>23696</v>
      </c>
      <c r="J98" s="162">
        <f>SUM(I98/H98*100)</f>
        <v>55.27021668649267</v>
      </c>
    </row>
    <row r="99" spans="1:10" ht="16.5">
      <c r="A99" s="67" t="s">
        <v>115</v>
      </c>
      <c r="B99" s="140">
        <v>207500</v>
      </c>
      <c r="C99" s="140">
        <v>207500</v>
      </c>
      <c r="D99" s="140">
        <v>106319</v>
      </c>
      <c r="E99" s="159">
        <f t="shared" si="2"/>
        <v>51.23807228915662</v>
      </c>
      <c r="F99" s="66"/>
      <c r="G99" s="134"/>
      <c r="H99" s="134"/>
      <c r="I99" s="128"/>
      <c r="J99" s="162"/>
    </row>
    <row r="100" spans="1:10" ht="16.5">
      <c r="A100" s="67" t="s">
        <v>116</v>
      </c>
      <c r="B100" s="140">
        <v>158102</v>
      </c>
      <c r="C100" s="140">
        <v>158102</v>
      </c>
      <c r="D100" s="140">
        <v>87544</v>
      </c>
      <c r="E100" s="159">
        <f t="shared" si="2"/>
        <v>55.37184855346548</v>
      </c>
      <c r="F100" s="66" t="s">
        <v>117</v>
      </c>
      <c r="G100" s="134">
        <v>151387</v>
      </c>
      <c r="H100" s="134">
        <v>165444</v>
      </c>
      <c r="I100" s="128">
        <v>103853</v>
      </c>
      <c r="J100" s="162">
        <f>SUM(I100/H100*100)</f>
        <v>62.77229757501027</v>
      </c>
    </row>
    <row r="101" spans="1:10" ht="16.5">
      <c r="A101" s="67" t="s">
        <v>118</v>
      </c>
      <c r="B101" s="140">
        <v>6860</v>
      </c>
      <c r="C101" s="140">
        <v>6860</v>
      </c>
      <c r="D101" s="140">
        <v>4386</v>
      </c>
      <c r="E101" s="159">
        <f t="shared" si="2"/>
        <v>63.93586005830903</v>
      </c>
      <c r="F101" s="129"/>
      <c r="G101" s="141"/>
      <c r="H101" s="141"/>
      <c r="I101" s="130"/>
      <c r="J101" s="162"/>
    </row>
    <row r="102" spans="1:10" ht="16.5">
      <c r="A102" s="65" t="s">
        <v>119</v>
      </c>
      <c r="B102" s="134">
        <f>SUM(B103:B107)</f>
        <v>2055</v>
      </c>
      <c r="C102" s="134">
        <f>SUM(C103:C107)</f>
        <v>2055</v>
      </c>
      <c r="D102" s="134">
        <f>SUM(D103:D107)</f>
        <v>4494</v>
      </c>
      <c r="E102" s="158">
        <f t="shared" si="2"/>
        <v>218.68613138686132</v>
      </c>
      <c r="F102" s="66" t="s">
        <v>120</v>
      </c>
      <c r="G102" s="134">
        <v>204890</v>
      </c>
      <c r="H102" s="134">
        <v>215650</v>
      </c>
      <c r="I102" s="128">
        <v>96651</v>
      </c>
      <c r="J102" s="162">
        <f>SUM(I102/H102*100)</f>
        <v>44.81845583120798</v>
      </c>
    </row>
    <row r="103" spans="1:10" ht="16.5">
      <c r="A103" s="67" t="s">
        <v>121</v>
      </c>
      <c r="B103" s="140">
        <v>0</v>
      </c>
      <c r="C103" s="140">
        <v>0</v>
      </c>
      <c r="D103" s="140">
        <v>0</v>
      </c>
      <c r="E103" s="159">
        <v>0</v>
      </c>
      <c r="F103" s="66"/>
      <c r="G103" s="134"/>
      <c r="H103" s="134"/>
      <c r="I103" s="128"/>
      <c r="J103" s="162"/>
    </row>
    <row r="104" spans="1:10" ht="16.5">
      <c r="A104" s="67" t="s">
        <v>208</v>
      </c>
      <c r="B104" s="140">
        <v>0</v>
      </c>
      <c r="C104" s="140">
        <v>0</v>
      </c>
      <c r="D104" s="140">
        <v>0</v>
      </c>
      <c r="E104" s="159">
        <v>0</v>
      </c>
      <c r="F104" s="66" t="s">
        <v>122</v>
      </c>
      <c r="G104" s="134">
        <v>0</v>
      </c>
      <c r="H104" s="134">
        <v>0</v>
      </c>
      <c r="I104" s="128">
        <v>0</v>
      </c>
      <c r="J104" s="162">
        <v>0</v>
      </c>
    </row>
    <row r="105" spans="1:10" ht="16.5">
      <c r="A105" s="67" t="s">
        <v>209</v>
      </c>
      <c r="B105" s="140">
        <v>0</v>
      </c>
      <c r="C105" s="140">
        <v>0</v>
      </c>
      <c r="D105" s="140">
        <v>0</v>
      </c>
      <c r="E105" s="159">
        <v>0</v>
      </c>
      <c r="F105" s="66"/>
      <c r="G105" s="134"/>
      <c r="H105" s="134"/>
      <c r="I105" s="128"/>
      <c r="J105" s="162"/>
    </row>
    <row r="106" spans="1:10" ht="16.5">
      <c r="A106" s="67" t="s">
        <v>210</v>
      </c>
      <c r="B106" s="140">
        <v>2055</v>
      </c>
      <c r="C106" s="140">
        <v>2055</v>
      </c>
      <c r="D106" s="140">
        <v>4494</v>
      </c>
      <c r="E106" s="159">
        <f t="shared" si="2"/>
        <v>218.68613138686132</v>
      </c>
      <c r="F106" s="66" t="s">
        <v>123</v>
      </c>
      <c r="G106" s="134">
        <v>0</v>
      </c>
      <c r="H106" s="134">
        <v>19396</v>
      </c>
      <c r="I106" s="128">
        <v>10000</v>
      </c>
      <c r="J106" s="162">
        <f>SUM(I106/H106*100)</f>
        <v>51.557022066405445</v>
      </c>
    </row>
    <row r="107" spans="1:10" ht="16.5">
      <c r="A107" s="67" t="s">
        <v>211</v>
      </c>
      <c r="B107" s="140">
        <v>0</v>
      </c>
      <c r="C107" s="140">
        <v>0</v>
      </c>
      <c r="D107" s="140">
        <v>0</v>
      </c>
      <c r="E107" s="159">
        <v>0</v>
      </c>
      <c r="F107" s="66"/>
      <c r="G107" s="134"/>
      <c r="H107" s="134"/>
      <c r="I107" s="128"/>
      <c r="J107" s="162"/>
    </row>
    <row r="108" spans="1:10" ht="16.5">
      <c r="A108" s="65" t="s">
        <v>125</v>
      </c>
      <c r="B108" s="134">
        <f>SUM(B109:B115)</f>
        <v>401327</v>
      </c>
      <c r="C108" s="134">
        <f>SUM(C109:C115)</f>
        <v>458015</v>
      </c>
      <c r="D108" s="134">
        <f>SUM(D109:D115)</f>
        <v>235122</v>
      </c>
      <c r="E108" s="158">
        <f t="shared" si="2"/>
        <v>51.33499994541664</v>
      </c>
      <c r="F108" s="66" t="s">
        <v>124</v>
      </c>
      <c r="G108" s="134">
        <v>299433</v>
      </c>
      <c r="H108" s="134">
        <v>304160</v>
      </c>
      <c r="I108" s="128">
        <v>54276</v>
      </c>
      <c r="J108" s="162">
        <f>SUM(I108/H108*100)</f>
        <v>17.844555497106786</v>
      </c>
    </row>
    <row r="109" spans="1:10" ht="16.5">
      <c r="A109" s="67" t="s">
        <v>126</v>
      </c>
      <c r="B109" s="140">
        <v>268397</v>
      </c>
      <c r="C109" s="140">
        <v>268397</v>
      </c>
      <c r="D109" s="140">
        <v>138175</v>
      </c>
      <c r="E109" s="159">
        <f t="shared" si="2"/>
        <v>51.48157393711554</v>
      </c>
      <c r="F109" s="66"/>
      <c r="G109" s="134"/>
      <c r="H109" s="134"/>
      <c r="I109" s="128"/>
      <c r="J109" s="162"/>
    </row>
    <row r="110" spans="1:10" ht="16.5">
      <c r="A110" s="67" t="s">
        <v>212</v>
      </c>
      <c r="B110" s="140">
        <v>132930</v>
      </c>
      <c r="C110" s="140">
        <v>142507</v>
      </c>
      <c r="D110" s="140">
        <v>58528</v>
      </c>
      <c r="E110" s="159">
        <f t="shared" si="2"/>
        <v>41.07026321514031</v>
      </c>
      <c r="F110" s="66" t="s">
        <v>207</v>
      </c>
      <c r="G110" s="134">
        <v>1500</v>
      </c>
      <c r="H110" s="134">
        <v>1570</v>
      </c>
      <c r="I110" s="128">
        <v>900</v>
      </c>
      <c r="J110" s="162">
        <f>SUM(I110/H110*100)</f>
        <v>57.324840764331206</v>
      </c>
    </row>
    <row r="111" spans="1:10" ht="16.5">
      <c r="A111" s="67" t="s">
        <v>128</v>
      </c>
      <c r="B111" s="140">
        <v>0</v>
      </c>
      <c r="C111" s="140">
        <v>27437</v>
      </c>
      <c r="D111" s="140">
        <v>27059</v>
      </c>
      <c r="E111" s="159">
        <f t="shared" si="2"/>
        <v>98.62229835623428</v>
      </c>
      <c r="F111" s="68"/>
      <c r="G111" s="142"/>
      <c r="H111" s="142"/>
      <c r="I111" s="135"/>
      <c r="J111" s="162"/>
    </row>
    <row r="112" spans="1:10" ht="16.5">
      <c r="A112" s="67" t="s">
        <v>129</v>
      </c>
      <c r="B112" s="140">
        <v>0</v>
      </c>
      <c r="C112" s="140">
        <v>2702</v>
      </c>
      <c r="D112" s="140">
        <v>2702</v>
      </c>
      <c r="E112" s="159">
        <f t="shared" si="2"/>
        <v>100</v>
      </c>
      <c r="F112" s="66" t="s">
        <v>127</v>
      </c>
      <c r="G112" s="134">
        <v>600</v>
      </c>
      <c r="H112" s="134">
        <v>600</v>
      </c>
      <c r="I112" s="128">
        <v>0</v>
      </c>
      <c r="J112" s="162">
        <v>0</v>
      </c>
    </row>
    <row r="113" spans="1:10" ht="16.5">
      <c r="A113" s="67" t="s">
        <v>131</v>
      </c>
      <c r="B113" s="140">
        <v>0</v>
      </c>
      <c r="C113" s="140">
        <v>0</v>
      </c>
      <c r="D113" s="140">
        <v>0</v>
      </c>
      <c r="E113" s="159">
        <v>0</v>
      </c>
      <c r="F113" s="66"/>
      <c r="G113" s="134"/>
      <c r="H113" s="134"/>
      <c r="I113" s="128"/>
      <c r="J113" s="162"/>
    </row>
    <row r="114" spans="1:10" ht="16.5">
      <c r="A114" s="67" t="s">
        <v>371</v>
      </c>
      <c r="B114" s="140">
        <v>0</v>
      </c>
      <c r="C114" s="140">
        <v>11254</v>
      </c>
      <c r="D114" s="140">
        <v>2940</v>
      </c>
      <c r="E114" s="159">
        <f t="shared" si="2"/>
        <v>26.124044784076773</v>
      </c>
      <c r="F114" s="66" t="s">
        <v>130</v>
      </c>
      <c r="G114" s="134">
        <v>27787</v>
      </c>
      <c r="H114" s="134">
        <v>24605</v>
      </c>
      <c r="I114" s="128">
        <v>0</v>
      </c>
      <c r="J114" s="162">
        <f>SUM(I114/H114*100)</f>
        <v>0</v>
      </c>
    </row>
    <row r="115" spans="1:10" ht="16.5">
      <c r="A115" s="67" t="s">
        <v>194</v>
      </c>
      <c r="B115" s="140">
        <v>0</v>
      </c>
      <c r="C115" s="140">
        <v>5718</v>
      </c>
      <c r="D115" s="140">
        <v>5718</v>
      </c>
      <c r="E115" s="159">
        <f t="shared" si="2"/>
        <v>100</v>
      </c>
      <c r="F115" s="68"/>
      <c r="G115" s="142"/>
      <c r="H115" s="142"/>
      <c r="I115" s="135"/>
      <c r="J115" s="162"/>
    </row>
    <row r="116" spans="1:10" ht="16.5">
      <c r="A116" s="65" t="s">
        <v>132</v>
      </c>
      <c r="B116" s="134">
        <f>SUM(B117:B125)</f>
        <v>211964</v>
      </c>
      <c r="C116" s="134">
        <f>SUM(C117:C126)</f>
        <v>231019</v>
      </c>
      <c r="D116" s="134">
        <f>SUM(D117:D126)</f>
        <v>96551</v>
      </c>
      <c r="E116" s="158">
        <f t="shared" si="2"/>
        <v>41.7935321337206</v>
      </c>
      <c r="F116" s="66" t="s">
        <v>369</v>
      </c>
      <c r="G116" s="134">
        <v>295434</v>
      </c>
      <c r="H116" s="134">
        <v>300481</v>
      </c>
      <c r="I116" s="128">
        <v>168063</v>
      </c>
      <c r="J116" s="162">
        <f>SUM(I116/H116*100)</f>
        <v>55.9313234447436</v>
      </c>
    </row>
    <row r="117" spans="1:10" ht="16.5">
      <c r="A117" s="67" t="s">
        <v>133</v>
      </c>
      <c r="B117" s="140">
        <v>0</v>
      </c>
      <c r="C117" s="140">
        <v>26849</v>
      </c>
      <c r="D117" s="140">
        <v>26849</v>
      </c>
      <c r="E117" s="159">
        <f t="shared" si="2"/>
        <v>100</v>
      </c>
      <c r="F117" s="66"/>
      <c r="G117" s="134"/>
      <c r="H117" s="134"/>
      <c r="I117" s="128"/>
      <c r="J117" s="162"/>
    </row>
    <row r="118" spans="1:10" ht="16.5">
      <c r="A118" s="67" t="s">
        <v>134</v>
      </c>
      <c r="B118" s="140">
        <v>10549</v>
      </c>
      <c r="C118" s="140">
        <v>10549</v>
      </c>
      <c r="D118" s="140">
        <v>4836</v>
      </c>
      <c r="E118" s="159">
        <f t="shared" si="2"/>
        <v>45.84320788700351</v>
      </c>
      <c r="F118" s="66" t="s">
        <v>370</v>
      </c>
      <c r="G118" s="134">
        <v>3900</v>
      </c>
      <c r="H118" s="134">
        <v>3208</v>
      </c>
      <c r="I118" s="128">
        <v>1604</v>
      </c>
      <c r="J118" s="162">
        <f>SUM(I118/H118*100)</f>
        <v>50</v>
      </c>
    </row>
    <row r="119" spans="1:10" ht="16.5">
      <c r="A119" s="67" t="s">
        <v>213</v>
      </c>
      <c r="B119" s="140">
        <v>73</v>
      </c>
      <c r="C119" s="140">
        <v>7757</v>
      </c>
      <c r="D119" s="140">
        <v>4104</v>
      </c>
      <c r="E119" s="159">
        <f t="shared" si="2"/>
        <v>52.907051695243</v>
      </c>
      <c r="F119" s="69"/>
      <c r="G119" s="143"/>
      <c r="H119" s="143"/>
      <c r="I119" s="136"/>
      <c r="J119" s="162"/>
    </row>
    <row r="120" spans="1:10" ht="16.5">
      <c r="A120" s="67" t="s">
        <v>214</v>
      </c>
      <c r="B120" s="140">
        <v>125982</v>
      </c>
      <c r="C120" s="140">
        <v>149353</v>
      </c>
      <c r="D120" s="140">
        <v>41141</v>
      </c>
      <c r="E120" s="159">
        <f t="shared" si="2"/>
        <v>27.54614905626268</v>
      </c>
      <c r="F120" s="66"/>
      <c r="G120" s="134"/>
      <c r="H120" s="134"/>
      <c r="I120" s="128"/>
      <c r="J120" s="162"/>
    </row>
    <row r="121" spans="1:10" ht="16.5">
      <c r="A121" s="67" t="s">
        <v>496</v>
      </c>
      <c r="B121" s="140">
        <v>600</v>
      </c>
      <c r="C121" s="140">
        <v>600</v>
      </c>
      <c r="D121" s="140">
        <v>6888</v>
      </c>
      <c r="E121" s="159">
        <f t="shared" si="2"/>
        <v>1148</v>
      </c>
      <c r="F121" s="68"/>
      <c r="G121" s="142"/>
      <c r="H121" s="142"/>
      <c r="I121" s="135"/>
      <c r="J121" s="162"/>
    </row>
    <row r="122" spans="1:10" ht="16.5">
      <c r="A122" s="67" t="s">
        <v>215</v>
      </c>
      <c r="B122" s="140">
        <v>24168</v>
      </c>
      <c r="C122" s="140">
        <v>1000</v>
      </c>
      <c r="D122" s="140">
        <v>0</v>
      </c>
      <c r="E122" s="159">
        <v>0</v>
      </c>
      <c r="F122" s="68"/>
      <c r="G122" s="142"/>
      <c r="H122" s="142"/>
      <c r="I122" s="135"/>
      <c r="J122" s="162"/>
    </row>
    <row r="123" spans="1:10" ht="16.5">
      <c r="A123" s="67" t="s">
        <v>216</v>
      </c>
      <c r="B123" s="140">
        <v>43307</v>
      </c>
      <c r="C123" s="140">
        <v>27626</v>
      </c>
      <c r="D123" s="140">
        <v>6151</v>
      </c>
      <c r="E123" s="159">
        <f t="shared" si="2"/>
        <v>22.265257366249187</v>
      </c>
      <c r="F123" s="68"/>
      <c r="G123" s="142"/>
      <c r="H123" s="142"/>
      <c r="I123" s="135"/>
      <c r="J123" s="149"/>
    </row>
    <row r="124" spans="1:10" ht="16.5">
      <c r="A124" s="67" t="s">
        <v>135</v>
      </c>
      <c r="B124" s="140">
        <v>0</v>
      </c>
      <c r="C124" s="140">
        <v>0</v>
      </c>
      <c r="D124" s="140">
        <v>0</v>
      </c>
      <c r="E124" s="159">
        <v>0</v>
      </c>
      <c r="F124" s="68"/>
      <c r="G124" s="142"/>
      <c r="H124" s="142"/>
      <c r="I124" s="135"/>
      <c r="J124" s="149"/>
    </row>
    <row r="125" spans="1:10" ht="16.5">
      <c r="A125" s="137" t="s">
        <v>217</v>
      </c>
      <c r="B125" s="140">
        <v>7285</v>
      </c>
      <c r="C125" s="140">
        <v>7285</v>
      </c>
      <c r="D125" s="140">
        <v>6582</v>
      </c>
      <c r="E125" s="159">
        <f t="shared" si="2"/>
        <v>90.35003431708991</v>
      </c>
      <c r="F125" s="68"/>
      <c r="G125" s="142"/>
      <c r="H125" s="142"/>
      <c r="I125" s="135"/>
      <c r="J125" s="149"/>
    </row>
    <row r="126" spans="1:10" ht="16.5">
      <c r="A126" s="137" t="s">
        <v>226</v>
      </c>
      <c r="B126" s="140">
        <v>0</v>
      </c>
      <c r="C126" s="140">
        <v>0</v>
      </c>
      <c r="D126" s="140">
        <v>0</v>
      </c>
      <c r="E126" s="159">
        <v>0</v>
      </c>
      <c r="F126" s="68"/>
      <c r="G126" s="142"/>
      <c r="H126" s="142"/>
      <c r="I126" s="135"/>
      <c r="J126" s="149"/>
    </row>
    <row r="127" spans="1:10" ht="16.5">
      <c r="A127" s="65" t="s">
        <v>136</v>
      </c>
      <c r="B127" s="134">
        <v>1500</v>
      </c>
      <c r="C127" s="134">
        <v>1870</v>
      </c>
      <c r="D127" s="134">
        <v>692</v>
      </c>
      <c r="E127" s="158">
        <f t="shared" si="2"/>
        <v>37.00534759358289</v>
      </c>
      <c r="F127" s="68"/>
      <c r="G127" s="142"/>
      <c r="H127" s="142"/>
      <c r="I127" s="135"/>
      <c r="J127" s="149"/>
    </row>
    <row r="128" spans="1:10" ht="16.5">
      <c r="A128" s="65" t="s">
        <v>137</v>
      </c>
      <c r="B128" s="134">
        <v>0</v>
      </c>
      <c r="C128" s="134">
        <v>0</v>
      </c>
      <c r="D128" s="134">
        <v>0</v>
      </c>
      <c r="E128" s="158">
        <v>0</v>
      </c>
      <c r="F128" s="68"/>
      <c r="G128" s="142"/>
      <c r="H128" s="142"/>
      <c r="I128" s="135"/>
      <c r="J128" s="149"/>
    </row>
    <row r="129" spans="1:10" ht="16.5">
      <c r="A129" s="65" t="s">
        <v>138</v>
      </c>
      <c r="B129" s="134">
        <v>0</v>
      </c>
      <c r="C129" s="134">
        <v>1410</v>
      </c>
      <c r="D129" s="134">
        <v>1593</v>
      </c>
      <c r="E129" s="158">
        <f t="shared" si="2"/>
        <v>112.97872340425532</v>
      </c>
      <c r="F129" s="68"/>
      <c r="G129" s="142"/>
      <c r="H129" s="142"/>
      <c r="I129" s="135"/>
      <c r="J129" s="149"/>
    </row>
    <row r="130" spans="1:10" ht="16.5">
      <c r="A130" s="65" t="s">
        <v>139</v>
      </c>
      <c r="B130" s="134">
        <v>0</v>
      </c>
      <c r="C130" s="134">
        <v>0</v>
      </c>
      <c r="D130" s="134">
        <v>0</v>
      </c>
      <c r="E130" s="158">
        <v>0</v>
      </c>
      <c r="F130" s="69"/>
      <c r="G130" s="143"/>
      <c r="H130" s="143"/>
      <c r="I130" s="136"/>
      <c r="J130" s="149"/>
    </row>
    <row r="131" spans="1:10" ht="16.5">
      <c r="A131" s="65" t="s">
        <v>195</v>
      </c>
      <c r="B131" s="134">
        <v>0</v>
      </c>
      <c r="C131" s="134">
        <v>0</v>
      </c>
      <c r="D131" s="134">
        <v>26728</v>
      </c>
      <c r="E131" s="158">
        <v>0</v>
      </c>
      <c r="F131" s="68"/>
      <c r="G131" s="142"/>
      <c r="H131" s="142"/>
      <c r="I131" s="135"/>
      <c r="J131" s="149"/>
    </row>
    <row r="132" spans="1:10" ht="17.25" thickBot="1">
      <c r="A132" s="70" t="s">
        <v>140</v>
      </c>
      <c r="B132" s="144">
        <f>SUM(B96+B102+B108+B116+B127+B128+B129+B130+B131)</f>
        <v>1181408</v>
      </c>
      <c r="C132" s="144">
        <f>SUM(C96+C102+C108+C116+C127+C128+C129+C130+C131)</f>
        <v>1258951</v>
      </c>
      <c r="D132" s="144">
        <f>SUM(D96+D102+D108+D116+D127+D128+D129+D130+D131)</f>
        <v>578745</v>
      </c>
      <c r="E132" s="161">
        <f>SUM(D132/C132*100)</f>
        <v>45.97041505189638</v>
      </c>
      <c r="F132" s="71" t="s">
        <v>141</v>
      </c>
      <c r="G132" s="144">
        <f>SUM(G96:G123)</f>
        <v>1167619</v>
      </c>
      <c r="H132" s="144">
        <f>SUM(H96:H123)</f>
        <v>1246085</v>
      </c>
      <c r="I132" s="144">
        <f>SUM(I96:I123)</f>
        <v>564167</v>
      </c>
      <c r="J132" s="172">
        <f>SUM(I132/H132*100)</f>
        <v>45.27516180677883</v>
      </c>
    </row>
    <row r="133" spans="1:9" ht="16.5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ht="16.5">
      <c r="A134" s="73"/>
      <c r="B134" s="73"/>
      <c r="C134" s="73"/>
      <c r="D134" s="73"/>
      <c r="E134" s="73"/>
      <c r="F134" s="73"/>
      <c r="G134" s="73"/>
      <c r="H134" s="349" t="s">
        <v>220</v>
      </c>
      <c r="I134" s="349"/>
    </row>
    <row r="135" spans="1:9" ht="16.5">
      <c r="A135" s="349" t="s">
        <v>144</v>
      </c>
      <c r="B135" s="349"/>
      <c r="C135" s="349"/>
      <c r="D135" s="349"/>
      <c r="E135" s="349"/>
      <c r="F135" s="349"/>
      <c r="G135" s="349"/>
      <c r="H135" s="349"/>
      <c r="I135" s="124"/>
    </row>
    <row r="136" spans="1:9" ht="16.5">
      <c r="A136" s="349" t="s">
        <v>367</v>
      </c>
      <c r="B136" s="349"/>
      <c r="C136" s="349"/>
      <c r="D136" s="349"/>
      <c r="E136" s="349"/>
      <c r="F136" s="349"/>
      <c r="G136" s="349"/>
      <c r="H136" s="349"/>
      <c r="I136" s="124"/>
    </row>
    <row r="137" spans="1:9" ht="17.25" thickBot="1">
      <c r="A137" s="350" t="s">
        <v>103</v>
      </c>
      <c r="B137" s="350"/>
      <c r="C137" s="350"/>
      <c r="D137" s="350"/>
      <c r="E137" s="350"/>
      <c r="F137" s="350"/>
      <c r="G137" s="350"/>
      <c r="H137" s="350"/>
      <c r="I137" s="125"/>
    </row>
    <row r="138" spans="1:10" ht="17.25" customHeight="1">
      <c r="A138" s="126" t="s">
        <v>104</v>
      </c>
      <c r="B138" s="127" t="s">
        <v>368</v>
      </c>
      <c r="C138" s="127" t="s">
        <v>368</v>
      </c>
      <c r="D138" s="127" t="s">
        <v>368</v>
      </c>
      <c r="E138" s="345" t="s">
        <v>8</v>
      </c>
      <c r="F138" s="127" t="s">
        <v>105</v>
      </c>
      <c r="G138" s="127" t="s">
        <v>368</v>
      </c>
      <c r="H138" s="127" t="s">
        <v>368</v>
      </c>
      <c r="I138" s="150" t="s">
        <v>368</v>
      </c>
      <c r="J138" s="347" t="s">
        <v>8</v>
      </c>
    </row>
    <row r="139" spans="1:10" ht="16.5">
      <c r="A139" s="145" t="s">
        <v>106</v>
      </c>
      <c r="B139" s="139" t="s">
        <v>107</v>
      </c>
      <c r="C139" s="139" t="s">
        <v>108</v>
      </c>
      <c r="D139" s="139" t="s">
        <v>109</v>
      </c>
      <c r="E139" s="346"/>
      <c r="F139" s="139" t="s">
        <v>106</v>
      </c>
      <c r="G139" s="139" t="s">
        <v>107</v>
      </c>
      <c r="H139" s="139" t="s">
        <v>108</v>
      </c>
      <c r="I139" s="151" t="s">
        <v>109</v>
      </c>
      <c r="J139" s="348"/>
    </row>
    <row r="140" spans="1:10" ht="16.5">
      <c r="A140" s="65" t="s">
        <v>110</v>
      </c>
      <c r="B140" s="134">
        <f>SUM(B141:B142)</f>
        <v>86800</v>
      </c>
      <c r="C140" s="134">
        <f>SUM(C141:C142)</f>
        <v>88431</v>
      </c>
      <c r="D140" s="134">
        <f>SUM(D141:D142)</f>
        <v>29542</v>
      </c>
      <c r="E140" s="164">
        <f>SUM(D140/C140*100)</f>
        <v>33.40683696893623</v>
      </c>
      <c r="F140" s="66" t="s">
        <v>111</v>
      </c>
      <c r="G140" s="134">
        <v>18832</v>
      </c>
      <c r="H140" s="134">
        <v>18849</v>
      </c>
      <c r="I140" s="128">
        <v>9710</v>
      </c>
      <c r="J140" s="163">
        <f>SUM(I140/H140*100)</f>
        <v>51.51466921322086</v>
      </c>
    </row>
    <row r="141" spans="1:10" ht="16.5">
      <c r="A141" s="67" t="s">
        <v>112</v>
      </c>
      <c r="B141" s="140">
        <v>86800</v>
      </c>
      <c r="C141" s="140">
        <v>88431</v>
      </c>
      <c r="D141" s="140">
        <v>29542</v>
      </c>
      <c r="E141" s="165">
        <f>SUM(D141/C141*100)</f>
        <v>33.40683696893623</v>
      </c>
      <c r="F141" s="66"/>
      <c r="G141" s="134"/>
      <c r="H141" s="134"/>
      <c r="I141" s="128"/>
      <c r="J141" s="163"/>
    </row>
    <row r="142" spans="1:10" ht="16.5">
      <c r="A142" s="147" t="s">
        <v>113</v>
      </c>
      <c r="B142" s="148"/>
      <c r="C142" s="148"/>
      <c r="D142" s="148"/>
      <c r="E142" s="148"/>
      <c r="F142" s="66" t="s">
        <v>114</v>
      </c>
      <c r="G142" s="134">
        <v>4871</v>
      </c>
      <c r="H142" s="134">
        <v>4875</v>
      </c>
      <c r="I142" s="128">
        <v>2396</v>
      </c>
      <c r="J142" s="163">
        <f>SUM(I142/H142*100)</f>
        <v>49.148717948717945</v>
      </c>
    </row>
    <row r="143" spans="1:10" ht="16.5">
      <c r="A143" s="67" t="s">
        <v>115</v>
      </c>
      <c r="B143" s="140"/>
      <c r="C143" s="140"/>
      <c r="D143" s="140"/>
      <c r="E143" s="140"/>
      <c r="F143" s="66"/>
      <c r="G143" s="134"/>
      <c r="H143" s="134"/>
      <c r="I143" s="128"/>
      <c r="J143" s="163"/>
    </row>
    <row r="144" spans="1:10" ht="16.5">
      <c r="A144" s="67" t="s">
        <v>116</v>
      </c>
      <c r="B144" s="140"/>
      <c r="C144" s="140"/>
      <c r="D144" s="140"/>
      <c r="E144" s="140"/>
      <c r="F144" s="66" t="s">
        <v>117</v>
      </c>
      <c r="G144" s="134">
        <v>50518</v>
      </c>
      <c r="H144" s="134">
        <v>50518</v>
      </c>
      <c r="I144" s="128">
        <v>25833</v>
      </c>
      <c r="J144" s="163">
        <f>SUM(I144/H144*100)</f>
        <v>51.13622867096876</v>
      </c>
    </row>
    <row r="145" spans="1:10" ht="16.5">
      <c r="A145" s="67" t="s">
        <v>118</v>
      </c>
      <c r="B145" s="140"/>
      <c r="C145" s="140"/>
      <c r="D145" s="140"/>
      <c r="E145" s="140"/>
      <c r="F145" s="66"/>
      <c r="G145" s="134"/>
      <c r="H145" s="134"/>
      <c r="I145" s="128"/>
      <c r="J145" s="163"/>
    </row>
    <row r="146" spans="1:10" ht="16.5">
      <c r="A146" s="65" t="s">
        <v>119</v>
      </c>
      <c r="B146" s="134">
        <f>SUM(B148:B151)</f>
        <v>0</v>
      </c>
      <c r="C146" s="134">
        <f>SUM(C148:C151)</f>
        <v>0</v>
      </c>
      <c r="D146" s="134">
        <f>SUM(D148:D151)</f>
        <v>0</v>
      </c>
      <c r="E146" s="134">
        <f>SUM(E148:E151)</f>
        <v>0</v>
      </c>
      <c r="F146" s="66" t="s">
        <v>120</v>
      </c>
      <c r="G146" s="134">
        <v>0</v>
      </c>
      <c r="H146" s="134">
        <v>0</v>
      </c>
      <c r="I146" s="128">
        <v>0</v>
      </c>
      <c r="J146" s="163">
        <v>0</v>
      </c>
    </row>
    <row r="147" spans="1:10" ht="16.5">
      <c r="A147" s="67" t="s">
        <v>121</v>
      </c>
      <c r="B147" s="134"/>
      <c r="C147" s="134"/>
      <c r="D147" s="134"/>
      <c r="E147" s="134"/>
      <c r="F147" s="66"/>
      <c r="G147" s="134"/>
      <c r="H147" s="134"/>
      <c r="I147" s="128"/>
      <c r="J147" s="163"/>
    </row>
    <row r="148" spans="1:10" ht="16.5">
      <c r="A148" s="67" t="s">
        <v>208</v>
      </c>
      <c r="B148" s="140"/>
      <c r="C148" s="140"/>
      <c r="D148" s="140"/>
      <c r="E148" s="140"/>
      <c r="F148" s="66" t="s">
        <v>122</v>
      </c>
      <c r="G148" s="134">
        <v>0</v>
      </c>
      <c r="H148" s="134">
        <v>0</v>
      </c>
      <c r="I148" s="128">
        <v>0</v>
      </c>
      <c r="J148" s="163">
        <v>0</v>
      </c>
    </row>
    <row r="149" spans="1:10" ht="16.5">
      <c r="A149" s="67" t="s">
        <v>209</v>
      </c>
      <c r="B149" s="140"/>
      <c r="C149" s="140"/>
      <c r="D149" s="140"/>
      <c r="E149" s="140"/>
      <c r="F149" s="66"/>
      <c r="G149" s="134"/>
      <c r="H149" s="134"/>
      <c r="I149" s="128"/>
      <c r="J149" s="163"/>
    </row>
    <row r="150" spans="1:10" ht="16.5">
      <c r="A150" s="67" t="s">
        <v>210</v>
      </c>
      <c r="B150" s="140"/>
      <c r="C150" s="140"/>
      <c r="D150" s="140"/>
      <c r="E150" s="140"/>
      <c r="F150" s="66" t="s">
        <v>123</v>
      </c>
      <c r="G150" s="134">
        <v>0</v>
      </c>
      <c r="H150" s="134">
        <v>1631</v>
      </c>
      <c r="I150" s="128">
        <v>7915</v>
      </c>
      <c r="J150" s="163">
        <f>SUM(I150/H150*100)</f>
        <v>485.28510116492953</v>
      </c>
    </row>
    <row r="151" spans="1:10" ht="16.5">
      <c r="A151" s="67" t="s">
        <v>211</v>
      </c>
      <c r="B151" s="140"/>
      <c r="C151" s="140"/>
      <c r="D151" s="140"/>
      <c r="E151" s="140"/>
      <c r="F151" s="66"/>
      <c r="G151" s="134"/>
      <c r="H151" s="134"/>
      <c r="I151" s="128"/>
      <c r="J151" s="163"/>
    </row>
    <row r="152" spans="1:10" ht="16.5">
      <c r="A152" s="65" t="s">
        <v>125</v>
      </c>
      <c r="B152" s="134">
        <f>SUM(B153:B159)</f>
        <v>0</v>
      </c>
      <c r="C152" s="134">
        <f>SUM(C153:C159)</f>
        <v>0</v>
      </c>
      <c r="D152" s="134">
        <f>SUM(D153:D159)</f>
        <v>0</v>
      </c>
      <c r="E152" s="134">
        <f>SUM(E153:E159)</f>
        <v>0</v>
      </c>
      <c r="F152" s="66" t="s">
        <v>124</v>
      </c>
      <c r="G152" s="134">
        <v>6500</v>
      </c>
      <c r="H152" s="134">
        <v>6500</v>
      </c>
      <c r="I152" s="128">
        <v>1561</v>
      </c>
      <c r="J152" s="163">
        <f>SUM(I152/H152*100)</f>
        <v>24.015384615384615</v>
      </c>
    </row>
    <row r="153" spans="1:10" ht="16.5">
      <c r="A153" s="67" t="s">
        <v>126</v>
      </c>
      <c r="B153" s="140"/>
      <c r="C153" s="140"/>
      <c r="D153" s="140"/>
      <c r="E153" s="140"/>
      <c r="F153" s="66"/>
      <c r="G153" s="134"/>
      <c r="H153" s="134"/>
      <c r="I153" s="128"/>
      <c r="J153" s="163"/>
    </row>
    <row r="154" spans="1:10" ht="16.5">
      <c r="A154" s="67" t="s">
        <v>212</v>
      </c>
      <c r="B154" s="140"/>
      <c r="C154" s="140"/>
      <c r="D154" s="140"/>
      <c r="E154" s="140"/>
      <c r="F154" s="66" t="s">
        <v>207</v>
      </c>
      <c r="G154" s="134">
        <v>0</v>
      </c>
      <c r="H154" s="134">
        <v>0</v>
      </c>
      <c r="I154" s="128">
        <v>0</v>
      </c>
      <c r="J154" s="163">
        <v>0</v>
      </c>
    </row>
    <row r="155" spans="1:10" ht="16.5">
      <c r="A155" s="67" t="s">
        <v>128</v>
      </c>
      <c r="B155" s="140"/>
      <c r="C155" s="140"/>
      <c r="D155" s="140"/>
      <c r="E155" s="140"/>
      <c r="F155" s="68"/>
      <c r="G155" s="142"/>
      <c r="H155" s="142"/>
      <c r="I155" s="135"/>
      <c r="J155" s="163"/>
    </row>
    <row r="156" spans="1:10" ht="16.5">
      <c r="A156" s="67" t="s">
        <v>129</v>
      </c>
      <c r="B156" s="140"/>
      <c r="C156" s="140"/>
      <c r="D156" s="140"/>
      <c r="E156" s="140"/>
      <c r="F156" s="66" t="s">
        <v>127</v>
      </c>
      <c r="G156" s="134">
        <v>0</v>
      </c>
      <c r="H156" s="134">
        <v>0</v>
      </c>
      <c r="I156" s="128">
        <v>0</v>
      </c>
      <c r="J156" s="163">
        <v>0</v>
      </c>
    </row>
    <row r="157" spans="1:10" ht="16.5">
      <c r="A157" s="67" t="s">
        <v>131</v>
      </c>
      <c r="B157" s="140"/>
      <c r="C157" s="140"/>
      <c r="D157" s="140"/>
      <c r="E157" s="140"/>
      <c r="F157" s="66"/>
      <c r="G157" s="134"/>
      <c r="H157" s="134"/>
      <c r="I157" s="128"/>
      <c r="J157" s="163"/>
    </row>
    <row r="158" spans="1:10" ht="16.5">
      <c r="A158" s="67" t="s">
        <v>371</v>
      </c>
      <c r="B158" s="140"/>
      <c r="C158" s="140"/>
      <c r="D158" s="140"/>
      <c r="E158" s="140"/>
      <c r="F158" s="66" t="s">
        <v>130</v>
      </c>
      <c r="G158" s="134">
        <v>0</v>
      </c>
      <c r="H158" s="134">
        <v>0</v>
      </c>
      <c r="I158" s="128">
        <v>0</v>
      </c>
      <c r="J158" s="163">
        <v>0</v>
      </c>
    </row>
    <row r="159" spans="1:10" ht="16.5">
      <c r="A159" s="67" t="s">
        <v>194</v>
      </c>
      <c r="B159" s="140"/>
      <c r="C159" s="140"/>
      <c r="D159" s="140"/>
      <c r="E159" s="140"/>
      <c r="F159" s="68"/>
      <c r="G159" s="142"/>
      <c r="H159" s="142"/>
      <c r="I159" s="135"/>
      <c r="J159" s="163"/>
    </row>
    <row r="160" spans="1:10" ht="16.5">
      <c r="A160" s="65" t="s">
        <v>132</v>
      </c>
      <c r="B160" s="134">
        <f>SUM(B161:B169)</f>
        <v>0</v>
      </c>
      <c r="C160" s="134">
        <f>SUM(C161:C169)</f>
        <v>963</v>
      </c>
      <c r="D160" s="134">
        <f>SUM(D161:D169)</f>
        <v>963</v>
      </c>
      <c r="E160" s="164">
        <f>SUM(D160/C160*100)</f>
        <v>100</v>
      </c>
      <c r="F160" s="66" t="s">
        <v>369</v>
      </c>
      <c r="G160" s="134">
        <v>0</v>
      </c>
      <c r="H160" s="134">
        <v>0</v>
      </c>
      <c r="I160" s="128">
        <v>0</v>
      </c>
      <c r="J160" s="163">
        <v>0</v>
      </c>
    </row>
    <row r="161" spans="1:10" ht="16.5">
      <c r="A161" s="67" t="s">
        <v>133</v>
      </c>
      <c r="B161" s="140"/>
      <c r="C161" s="140">
        <v>963</v>
      </c>
      <c r="D161" s="140">
        <v>963</v>
      </c>
      <c r="E161" s="165">
        <f>SUM(D161/C161*100)</f>
        <v>100</v>
      </c>
      <c r="F161" s="66"/>
      <c r="G161" s="134"/>
      <c r="H161" s="134"/>
      <c r="I161" s="128"/>
      <c r="J161" s="163"/>
    </row>
    <row r="162" spans="1:10" ht="16.5">
      <c r="A162" s="67" t="s">
        <v>134</v>
      </c>
      <c r="B162" s="140"/>
      <c r="C162" s="140"/>
      <c r="D162" s="140"/>
      <c r="E162" s="165"/>
      <c r="F162" s="66" t="s">
        <v>370</v>
      </c>
      <c r="G162" s="134">
        <v>0</v>
      </c>
      <c r="H162" s="134">
        <v>0</v>
      </c>
      <c r="I162" s="128">
        <v>0</v>
      </c>
      <c r="J162" s="163">
        <v>0</v>
      </c>
    </row>
    <row r="163" spans="1:10" ht="16.5">
      <c r="A163" s="67" t="s">
        <v>213</v>
      </c>
      <c r="B163" s="140"/>
      <c r="C163" s="140"/>
      <c r="D163" s="140"/>
      <c r="E163" s="165"/>
      <c r="F163" s="69"/>
      <c r="G163" s="143"/>
      <c r="H163" s="143"/>
      <c r="I163" s="136"/>
      <c r="J163" s="163"/>
    </row>
    <row r="164" spans="1:10" ht="16.5">
      <c r="A164" s="67" t="s">
        <v>214</v>
      </c>
      <c r="B164" s="140"/>
      <c r="C164" s="140"/>
      <c r="D164" s="140"/>
      <c r="E164" s="165"/>
      <c r="F164" s="66"/>
      <c r="G164" s="134"/>
      <c r="H164" s="134"/>
      <c r="I164" s="128"/>
      <c r="J164" s="163"/>
    </row>
    <row r="165" spans="1:10" ht="16.5">
      <c r="A165" s="67" t="s">
        <v>496</v>
      </c>
      <c r="B165" s="140"/>
      <c r="C165" s="140"/>
      <c r="D165" s="140"/>
      <c r="E165" s="157"/>
      <c r="F165" s="68"/>
      <c r="G165" s="142"/>
      <c r="H165" s="142"/>
      <c r="I165" s="135"/>
      <c r="J165" s="163"/>
    </row>
    <row r="166" spans="1:10" ht="16.5">
      <c r="A166" s="67" t="s">
        <v>215</v>
      </c>
      <c r="B166" s="140"/>
      <c r="C166" s="140"/>
      <c r="D166" s="140"/>
      <c r="E166" s="140"/>
      <c r="F166" s="68"/>
      <c r="G166" s="142"/>
      <c r="H166" s="142"/>
      <c r="I166" s="135"/>
      <c r="J166" s="163"/>
    </row>
    <row r="167" spans="1:10" ht="16.5">
      <c r="A167" s="67" t="s">
        <v>216</v>
      </c>
      <c r="B167" s="140"/>
      <c r="C167" s="140"/>
      <c r="D167" s="140"/>
      <c r="E167" s="140"/>
      <c r="F167" s="68"/>
      <c r="G167" s="142"/>
      <c r="H167" s="142"/>
      <c r="I167" s="135"/>
      <c r="J167" s="149"/>
    </row>
    <row r="168" spans="1:10" ht="16.5">
      <c r="A168" s="67" t="s">
        <v>135</v>
      </c>
      <c r="B168" s="140"/>
      <c r="C168" s="140"/>
      <c r="D168" s="140"/>
      <c r="E168" s="140"/>
      <c r="F168" s="68"/>
      <c r="G168" s="142"/>
      <c r="H168" s="142"/>
      <c r="I168" s="135"/>
      <c r="J168" s="149"/>
    </row>
    <row r="169" spans="1:10" ht="16.5">
      <c r="A169" s="137" t="s">
        <v>217</v>
      </c>
      <c r="B169" s="140"/>
      <c r="C169" s="140"/>
      <c r="D169" s="140"/>
      <c r="E169" s="140"/>
      <c r="F169" s="68"/>
      <c r="G169" s="142"/>
      <c r="H169" s="142"/>
      <c r="I169" s="135"/>
      <c r="J169" s="149"/>
    </row>
    <row r="170" spans="1:10" ht="16.5">
      <c r="A170" s="137" t="s">
        <v>226</v>
      </c>
      <c r="B170" s="140"/>
      <c r="C170" s="140"/>
      <c r="D170" s="140"/>
      <c r="E170" s="140"/>
      <c r="F170" s="68"/>
      <c r="G170" s="142"/>
      <c r="H170" s="142"/>
      <c r="I170" s="135"/>
      <c r="J170" s="149"/>
    </row>
    <row r="171" spans="1:10" ht="16.5">
      <c r="A171" s="65" t="s">
        <v>136</v>
      </c>
      <c r="B171" s="134">
        <v>0</v>
      </c>
      <c r="C171" s="134">
        <v>0</v>
      </c>
      <c r="D171" s="134">
        <v>0</v>
      </c>
      <c r="E171" s="164">
        <v>0</v>
      </c>
      <c r="F171" s="68"/>
      <c r="G171" s="142"/>
      <c r="H171" s="142"/>
      <c r="I171" s="135"/>
      <c r="J171" s="149"/>
    </row>
    <row r="172" spans="1:10" ht="16.5">
      <c r="A172" s="65" t="s">
        <v>137</v>
      </c>
      <c r="B172" s="134">
        <v>0</v>
      </c>
      <c r="C172" s="134">
        <v>0</v>
      </c>
      <c r="D172" s="134">
        <v>0</v>
      </c>
      <c r="E172" s="164">
        <v>0</v>
      </c>
      <c r="F172" s="68"/>
      <c r="G172" s="142"/>
      <c r="H172" s="142"/>
      <c r="I172" s="135"/>
      <c r="J172" s="149"/>
    </row>
    <row r="173" spans="1:10" ht="16.5">
      <c r="A173" s="65" t="s">
        <v>138</v>
      </c>
      <c r="B173" s="134">
        <v>0</v>
      </c>
      <c r="C173" s="134">
        <v>0</v>
      </c>
      <c r="D173" s="134">
        <v>0</v>
      </c>
      <c r="E173" s="164">
        <v>0</v>
      </c>
      <c r="F173" s="68"/>
      <c r="G173" s="142"/>
      <c r="H173" s="142"/>
      <c r="I173" s="135"/>
      <c r="J173" s="149"/>
    </row>
    <row r="174" spans="1:10" ht="16.5">
      <c r="A174" s="65" t="s">
        <v>139</v>
      </c>
      <c r="B174" s="134">
        <v>0</v>
      </c>
      <c r="C174" s="134">
        <v>0</v>
      </c>
      <c r="D174" s="134">
        <v>0</v>
      </c>
      <c r="E174" s="164">
        <v>0</v>
      </c>
      <c r="F174" s="69"/>
      <c r="G174" s="143"/>
      <c r="H174" s="143"/>
      <c r="I174" s="136"/>
      <c r="J174" s="149"/>
    </row>
    <row r="175" spans="1:10" ht="16.5">
      <c r="A175" s="65" t="s">
        <v>195</v>
      </c>
      <c r="B175" s="134">
        <v>0</v>
      </c>
      <c r="C175" s="134">
        <v>0</v>
      </c>
      <c r="D175" s="134">
        <v>0</v>
      </c>
      <c r="E175" s="164">
        <v>0</v>
      </c>
      <c r="F175" s="68"/>
      <c r="G175" s="142"/>
      <c r="H175" s="142"/>
      <c r="I175" s="135"/>
      <c r="J175" s="149"/>
    </row>
    <row r="176" spans="1:10" ht="17.25" thickBot="1">
      <c r="A176" s="70" t="s">
        <v>140</v>
      </c>
      <c r="B176" s="144">
        <f>SUM(B140+B146+B152+B160+B171+B172+B173+B174+B175)</f>
        <v>86800</v>
      </c>
      <c r="C176" s="144">
        <f>SUM(C140+C146+C152+C160+C171+C172+C173+C174+C175)</f>
        <v>89394</v>
      </c>
      <c r="D176" s="144">
        <f>SUM(D140+D146+D152+D160+D171+D172+D173+D174+D175)</f>
        <v>30505</v>
      </c>
      <c r="E176" s="173">
        <f>SUM(D176/C176*100)</f>
        <v>34.12421415307515</v>
      </c>
      <c r="F176" s="71" t="s">
        <v>141</v>
      </c>
      <c r="G176" s="144">
        <f>SUM(G140:G167)</f>
        <v>80721</v>
      </c>
      <c r="H176" s="144">
        <f>SUM(H140:H167)</f>
        <v>82373</v>
      </c>
      <c r="I176" s="144">
        <f>SUM(I140:I167)</f>
        <v>47415</v>
      </c>
      <c r="J176" s="172">
        <f>SUM(I176/H176*100)</f>
        <v>57.56133684581113</v>
      </c>
    </row>
    <row r="177" spans="1:9" ht="16.5">
      <c r="A177" s="73"/>
      <c r="B177" s="73"/>
      <c r="C177" s="73"/>
      <c r="D177" s="73"/>
      <c r="E177" s="73"/>
      <c r="F177" s="73"/>
      <c r="G177" s="73"/>
      <c r="H177" s="73"/>
      <c r="I177" s="73"/>
    </row>
    <row r="178" spans="1:9" ht="16.5">
      <c r="A178" s="73"/>
      <c r="B178" s="73"/>
      <c r="C178" s="73"/>
      <c r="D178" s="73"/>
      <c r="E178" s="73"/>
      <c r="F178" s="73"/>
      <c r="G178" s="73"/>
      <c r="H178" s="349" t="s">
        <v>221</v>
      </c>
      <c r="I178" s="349"/>
    </row>
    <row r="179" spans="1:9" ht="16.5">
      <c r="A179" s="349" t="s">
        <v>145</v>
      </c>
      <c r="B179" s="349"/>
      <c r="C179" s="349"/>
      <c r="D179" s="349"/>
      <c r="E179" s="349"/>
      <c r="F179" s="349"/>
      <c r="G179" s="349"/>
      <c r="H179" s="349"/>
      <c r="I179" s="124"/>
    </row>
    <row r="180" spans="1:9" ht="16.5">
      <c r="A180" s="349" t="s">
        <v>367</v>
      </c>
      <c r="B180" s="349"/>
      <c r="C180" s="349"/>
      <c r="D180" s="349"/>
      <c r="E180" s="349"/>
      <c r="F180" s="349"/>
      <c r="G180" s="349"/>
      <c r="H180" s="349"/>
      <c r="I180" s="124"/>
    </row>
    <row r="181" spans="1:9" ht="17.25" thickBot="1">
      <c r="A181" s="350" t="s">
        <v>103</v>
      </c>
      <c r="B181" s="350"/>
      <c r="C181" s="350"/>
      <c r="D181" s="350"/>
      <c r="E181" s="350"/>
      <c r="F181" s="350"/>
      <c r="G181" s="350"/>
      <c r="H181" s="350"/>
      <c r="I181" s="125"/>
    </row>
    <row r="182" spans="1:10" ht="17.25" customHeight="1">
      <c r="A182" s="126" t="s">
        <v>104</v>
      </c>
      <c r="B182" s="127" t="s">
        <v>368</v>
      </c>
      <c r="C182" s="127" t="s">
        <v>368</v>
      </c>
      <c r="D182" s="127" t="s">
        <v>368</v>
      </c>
      <c r="E182" s="345" t="s">
        <v>8</v>
      </c>
      <c r="F182" s="127" t="s">
        <v>105</v>
      </c>
      <c r="G182" s="127" t="s">
        <v>368</v>
      </c>
      <c r="H182" s="127" t="s">
        <v>368</v>
      </c>
      <c r="I182" s="150" t="s">
        <v>368</v>
      </c>
      <c r="J182" s="347" t="s">
        <v>8</v>
      </c>
    </row>
    <row r="183" spans="1:10" ht="16.5">
      <c r="A183" s="145" t="s">
        <v>106</v>
      </c>
      <c r="B183" s="139" t="s">
        <v>107</v>
      </c>
      <c r="C183" s="139" t="s">
        <v>108</v>
      </c>
      <c r="D183" s="139" t="s">
        <v>109</v>
      </c>
      <c r="E183" s="346"/>
      <c r="F183" s="139" t="s">
        <v>106</v>
      </c>
      <c r="G183" s="139" t="s">
        <v>107</v>
      </c>
      <c r="H183" s="139" t="s">
        <v>108</v>
      </c>
      <c r="I183" s="151" t="s">
        <v>109</v>
      </c>
      <c r="J183" s="348"/>
    </row>
    <row r="184" spans="1:10" ht="16.5">
      <c r="A184" s="65" t="s">
        <v>110</v>
      </c>
      <c r="B184" s="134">
        <f>SUM(B185:B186)</f>
        <v>3123</v>
      </c>
      <c r="C184" s="134">
        <f>SUM(C185:C186)</f>
        <v>3123</v>
      </c>
      <c r="D184" s="134">
        <f>SUM(D185:D186)</f>
        <v>2199</v>
      </c>
      <c r="E184" s="164">
        <f>SUM(D184/C184*100)</f>
        <v>70.41306436119116</v>
      </c>
      <c r="F184" s="66" t="s">
        <v>111</v>
      </c>
      <c r="G184" s="134">
        <v>8711</v>
      </c>
      <c r="H184" s="134">
        <v>8726</v>
      </c>
      <c r="I184" s="128">
        <v>4366</v>
      </c>
      <c r="J184" s="174">
        <f>SUM(I184/H184*100)</f>
        <v>50.034380013752</v>
      </c>
    </row>
    <row r="185" spans="1:10" ht="16.5">
      <c r="A185" s="67" t="s">
        <v>112</v>
      </c>
      <c r="B185" s="140">
        <v>3123</v>
      </c>
      <c r="C185" s="140">
        <v>3123</v>
      </c>
      <c r="D185" s="140">
        <v>2199</v>
      </c>
      <c r="E185" s="165">
        <f>SUM(D185/C185*100)</f>
        <v>70.41306436119116</v>
      </c>
      <c r="F185" s="66"/>
      <c r="G185" s="134"/>
      <c r="H185" s="134"/>
      <c r="I185" s="128"/>
      <c r="J185" s="174"/>
    </row>
    <row r="186" spans="1:10" ht="16.5">
      <c r="A186" s="147" t="s">
        <v>113</v>
      </c>
      <c r="B186" s="148"/>
      <c r="C186" s="148"/>
      <c r="D186" s="148"/>
      <c r="E186" s="148"/>
      <c r="F186" s="66" t="s">
        <v>114</v>
      </c>
      <c r="G186" s="134">
        <v>2234</v>
      </c>
      <c r="H186" s="134">
        <v>2238</v>
      </c>
      <c r="I186" s="128">
        <v>1098</v>
      </c>
      <c r="J186" s="174">
        <f>SUM(I186/H186*100)</f>
        <v>49.06166219839142</v>
      </c>
    </row>
    <row r="187" spans="1:10" ht="16.5">
      <c r="A187" s="67" t="s">
        <v>115</v>
      </c>
      <c r="B187" s="140"/>
      <c r="C187" s="140"/>
      <c r="D187" s="140"/>
      <c r="E187" s="140"/>
      <c r="F187" s="66"/>
      <c r="G187" s="134"/>
      <c r="H187" s="134"/>
      <c r="I187" s="128"/>
      <c r="J187" s="174"/>
    </row>
    <row r="188" spans="1:10" ht="16.5">
      <c r="A188" s="67" t="s">
        <v>116</v>
      </c>
      <c r="B188" s="140"/>
      <c r="C188" s="140"/>
      <c r="D188" s="140"/>
      <c r="E188" s="140"/>
      <c r="F188" s="66" t="s">
        <v>117</v>
      </c>
      <c r="G188" s="134">
        <v>12046</v>
      </c>
      <c r="H188" s="134">
        <v>12046</v>
      </c>
      <c r="I188" s="128">
        <v>4818</v>
      </c>
      <c r="J188" s="174">
        <f>SUM(I188/H188*100)</f>
        <v>39.996679395650006</v>
      </c>
    </row>
    <row r="189" spans="1:10" ht="16.5">
      <c r="A189" s="67" t="s">
        <v>118</v>
      </c>
      <c r="B189" s="140"/>
      <c r="C189" s="140"/>
      <c r="D189" s="140"/>
      <c r="E189" s="140"/>
      <c r="F189" s="66"/>
      <c r="G189" s="134"/>
      <c r="H189" s="134"/>
      <c r="I189" s="128"/>
      <c r="J189" s="174"/>
    </row>
    <row r="190" spans="1:10" ht="16.5">
      <c r="A190" s="65" t="s">
        <v>119</v>
      </c>
      <c r="B190" s="134">
        <f>SUM(B192:B195)</f>
        <v>0</v>
      </c>
      <c r="C190" s="134">
        <f>SUM(C192:C195)</f>
        <v>0</v>
      </c>
      <c r="D190" s="134">
        <f>SUM(D192:D195)</f>
        <v>0</v>
      </c>
      <c r="E190" s="134">
        <f>SUM(E192:E195)</f>
        <v>0</v>
      </c>
      <c r="F190" s="66" t="s">
        <v>120</v>
      </c>
      <c r="G190" s="134">
        <v>0</v>
      </c>
      <c r="H190" s="134">
        <v>0</v>
      </c>
      <c r="I190" s="128">
        <v>0</v>
      </c>
      <c r="J190" s="174">
        <v>0</v>
      </c>
    </row>
    <row r="191" spans="1:10" ht="16.5">
      <c r="A191" s="67" t="s">
        <v>121</v>
      </c>
      <c r="B191" s="134"/>
      <c r="C191" s="134"/>
      <c r="D191" s="134"/>
      <c r="E191" s="134"/>
      <c r="F191" s="66"/>
      <c r="G191" s="134"/>
      <c r="H191" s="134"/>
      <c r="I191" s="128"/>
      <c r="J191" s="174"/>
    </row>
    <row r="192" spans="1:10" ht="16.5">
      <c r="A192" s="67" t="s">
        <v>208</v>
      </c>
      <c r="B192" s="140"/>
      <c r="C192" s="140"/>
      <c r="D192" s="140"/>
      <c r="E192" s="140"/>
      <c r="F192" s="66" t="s">
        <v>122</v>
      </c>
      <c r="G192" s="134">
        <v>0</v>
      </c>
      <c r="H192" s="134">
        <v>0</v>
      </c>
      <c r="I192" s="128">
        <v>0</v>
      </c>
      <c r="J192" s="174">
        <v>0</v>
      </c>
    </row>
    <row r="193" spans="1:10" ht="16.5">
      <c r="A193" s="67" t="s">
        <v>209</v>
      </c>
      <c r="B193" s="140"/>
      <c r="C193" s="140"/>
      <c r="D193" s="140"/>
      <c r="E193" s="140"/>
      <c r="F193" s="66"/>
      <c r="G193" s="134"/>
      <c r="H193" s="134"/>
      <c r="I193" s="128"/>
      <c r="J193" s="174"/>
    </row>
    <row r="194" spans="1:10" ht="16.5">
      <c r="A194" s="67" t="s">
        <v>210</v>
      </c>
      <c r="B194" s="140"/>
      <c r="C194" s="140"/>
      <c r="D194" s="140"/>
      <c r="E194" s="140"/>
      <c r="F194" s="66" t="s">
        <v>123</v>
      </c>
      <c r="G194" s="134">
        <v>0</v>
      </c>
      <c r="H194" s="134">
        <v>0</v>
      </c>
      <c r="I194" s="128">
        <v>0</v>
      </c>
      <c r="J194" s="174">
        <v>0</v>
      </c>
    </row>
    <row r="195" spans="1:10" ht="16.5">
      <c r="A195" s="67" t="s">
        <v>211</v>
      </c>
      <c r="B195" s="140"/>
      <c r="C195" s="140"/>
      <c r="D195" s="140"/>
      <c r="E195" s="140"/>
      <c r="F195" s="66"/>
      <c r="G195" s="134"/>
      <c r="H195" s="134"/>
      <c r="I195" s="128"/>
      <c r="J195" s="174"/>
    </row>
    <row r="196" spans="1:10" ht="16.5">
      <c r="A196" s="65" t="s">
        <v>125</v>
      </c>
      <c r="B196" s="134">
        <f>SUM(B197:B203)</f>
        <v>0</v>
      </c>
      <c r="C196" s="134">
        <f>SUM(C197:C203)</f>
        <v>0</v>
      </c>
      <c r="D196" s="134">
        <f>SUM(D197:D203)</f>
        <v>0</v>
      </c>
      <c r="E196" s="164">
        <v>0</v>
      </c>
      <c r="F196" s="66" t="s">
        <v>124</v>
      </c>
      <c r="G196" s="134">
        <v>0</v>
      </c>
      <c r="H196" s="134">
        <v>0</v>
      </c>
      <c r="I196" s="128">
        <v>0</v>
      </c>
      <c r="J196" s="174">
        <v>0</v>
      </c>
    </row>
    <row r="197" spans="1:10" ht="16.5">
      <c r="A197" s="67" t="s">
        <v>126</v>
      </c>
      <c r="B197" s="140"/>
      <c r="C197" s="140"/>
      <c r="D197" s="140"/>
      <c r="E197" s="164"/>
      <c r="F197" s="66"/>
      <c r="G197" s="134"/>
      <c r="H197" s="134"/>
      <c r="I197" s="128"/>
      <c r="J197" s="174"/>
    </row>
    <row r="198" spans="1:10" ht="16.5">
      <c r="A198" s="67" t="s">
        <v>212</v>
      </c>
      <c r="B198" s="140"/>
      <c r="C198" s="140"/>
      <c r="D198" s="140"/>
      <c r="E198" s="164"/>
      <c r="F198" s="66" t="s">
        <v>207</v>
      </c>
      <c r="G198" s="134">
        <v>0</v>
      </c>
      <c r="H198" s="134">
        <v>0</v>
      </c>
      <c r="I198" s="128">
        <v>0</v>
      </c>
      <c r="J198" s="174">
        <v>0</v>
      </c>
    </row>
    <row r="199" spans="1:10" ht="16.5">
      <c r="A199" s="67" t="s">
        <v>128</v>
      </c>
      <c r="B199" s="140"/>
      <c r="C199" s="140"/>
      <c r="D199" s="140"/>
      <c r="E199" s="165"/>
      <c r="F199" s="68"/>
      <c r="G199" s="142"/>
      <c r="H199" s="134"/>
      <c r="I199" s="128"/>
      <c r="J199" s="174"/>
    </row>
    <row r="200" spans="1:10" ht="16.5">
      <c r="A200" s="67" t="s">
        <v>129</v>
      </c>
      <c r="B200" s="140"/>
      <c r="C200" s="140"/>
      <c r="D200" s="140"/>
      <c r="E200" s="165"/>
      <c r="F200" s="66" t="s">
        <v>127</v>
      </c>
      <c r="G200" s="134">
        <v>0</v>
      </c>
      <c r="H200" s="142">
        <v>0</v>
      </c>
      <c r="I200" s="135">
        <v>0</v>
      </c>
      <c r="J200" s="174">
        <v>0</v>
      </c>
    </row>
    <row r="201" spans="1:10" ht="16.5">
      <c r="A201" s="67" t="s">
        <v>131</v>
      </c>
      <c r="B201" s="140"/>
      <c r="C201" s="140"/>
      <c r="D201" s="140"/>
      <c r="E201" s="165"/>
      <c r="F201" s="66"/>
      <c r="G201" s="134"/>
      <c r="H201" s="134"/>
      <c r="I201" s="128"/>
      <c r="J201" s="174"/>
    </row>
    <row r="202" spans="1:10" ht="16.5">
      <c r="A202" s="67" t="s">
        <v>371</v>
      </c>
      <c r="B202" s="140"/>
      <c r="C202" s="140"/>
      <c r="D202" s="140"/>
      <c r="E202" s="165"/>
      <c r="F202" s="66" t="s">
        <v>130</v>
      </c>
      <c r="G202" s="134">
        <v>0</v>
      </c>
      <c r="H202" s="134">
        <v>0</v>
      </c>
      <c r="I202" s="128">
        <v>0</v>
      </c>
      <c r="J202" s="174">
        <v>0</v>
      </c>
    </row>
    <row r="203" spans="1:10" ht="16.5">
      <c r="A203" s="67" t="s">
        <v>194</v>
      </c>
      <c r="B203" s="140"/>
      <c r="C203" s="140"/>
      <c r="D203" s="140"/>
      <c r="E203" s="165"/>
      <c r="F203" s="68"/>
      <c r="G203" s="142"/>
      <c r="H203" s="134"/>
      <c r="I203" s="128"/>
      <c r="J203" s="174"/>
    </row>
    <row r="204" spans="1:10" ht="16.5">
      <c r="A204" s="65" t="s">
        <v>132</v>
      </c>
      <c r="B204" s="134">
        <f>SUM(B205:B211)</f>
        <v>0</v>
      </c>
      <c r="C204" s="134">
        <f>SUM(C205:C211)</f>
        <v>0</v>
      </c>
      <c r="D204" s="134">
        <f>SUM(D205:D211)</f>
        <v>0</v>
      </c>
      <c r="E204" s="166">
        <v>0</v>
      </c>
      <c r="F204" s="66" t="s">
        <v>369</v>
      </c>
      <c r="G204" s="134">
        <v>0</v>
      </c>
      <c r="H204" s="142">
        <v>0</v>
      </c>
      <c r="I204" s="135">
        <v>0</v>
      </c>
      <c r="J204" s="174">
        <v>0</v>
      </c>
    </row>
    <row r="205" spans="1:10" ht="16.5">
      <c r="A205" s="67" t="s">
        <v>133</v>
      </c>
      <c r="B205" s="140"/>
      <c r="C205" s="140"/>
      <c r="D205" s="140"/>
      <c r="E205" s="165"/>
      <c r="F205" s="66"/>
      <c r="G205" s="134"/>
      <c r="H205" s="134"/>
      <c r="I205" s="128"/>
      <c r="J205" s="174"/>
    </row>
    <row r="206" spans="1:10" ht="16.5">
      <c r="A206" s="67" t="s">
        <v>134</v>
      </c>
      <c r="B206" s="140"/>
      <c r="C206" s="140"/>
      <c r="D206" s="140"/>
      <c r="E206" s="165"/>
      <c r="F206" s="66" t="s">
        <v>370</v>
      </c>
      <c r="G206" s="134">
        <v>0</v>
      </c>
      <c r="H206" s="134">
        <v>0</v>
      </c>
      <c r="I206" s="128">
        <v>0</v>
      </c>
      <c r="J206" s="174">
        <v>0</v>
      </c>
    </row>
    <row r="207" spans="1:10" ht="16.5">
      <c r="A207" s="67" t="s">
        <v>213</v>
      </c>
      <c r="B207" s="140"/>
      <c r="C207" s="140"/>
      <c r="D207" s="140"/>
      <c r="E207" s="165"/>
      <c r="F207" s="69"/>
      <c r="G207" s="146"/>
      <c r="H207" s="134"/>
      <c r="I207" s="128"/>
      <c r="J207" s="174"/>
    </row>
    <row r="208" spans="1:10" ht="16.5">
      <c r="A208" s="67" t="s">
        <v>214</v>
      </c>
      <c r="B208" s="140"/>
      <c r="C208" s="140"/>
      <c r="D208" s="140"/>
      <c r="E208" s="165"/>
      <c r="F208" s="66"/>
      <c r="G208" s="134"/>
      <c r="H208" s="146"/>
      <c r="I208" s="138"/>
      <c r="J208" s="174"/>
    </row>
    <row r="209" spans="1:10" ht="16.5">
      <c r="A209" s="67" t="s">
        <v>496</v>
      </c>
      <c r="B209" s="140"/>
      <c r="C209" s="140"/>
      <c r="D209" s="140"/>
      <c r="E209" s="165"/>
      <c r="F209" s="68"/>
      <c r="G209" s="142"/>
      <c r="H209" s="134"/>
      <c r="I209" s="128"/>
      <c r="J209" s="174"/>
    </row>
    <row r="210" spans="1:10" ht="16.5">
      <c r="A210" s="67" t="s">
        <v>215</v>
      </c>
      <c r="B210" s="140"/>
      <c r="C210" s="140"/>
      <c r="D210" s="140"/>
      <c r="E210" s="165"/>
      <c r="F210" s="68"/>
      <c r="G210" s="142"/>
      <c r="H210" s="142"/>
      <c r="I210" s="135"/>
      <c r="J210" s="174"/>
    </row>
    <row r="211" spans="1:10" ht="16.5">
      <c r="A211" s="67" t="s">
        <v>216</v>
      </c>
      <c r="B211" s="140"/>
      <c r="C211" s="140"/>
      <c r="D211" s="140"/>
      <c r="E211" s="165"/>
      <c r="F211" s="68"/>
      <c r="G211" s="142"/>
      <c r="H211" s="142"/>
      <c r="I211" s="135"/>
      <c r="J211" s="149"/>
    </row>
    <row r="212" spans="1:10" ht="16.5">
      <c r="A212" s="67" t="s">
        <v>135</v>
      </c>
      <c r="B212" s="140"/>
      <c r="C212" s="140"/>
      <c r="D212" s="140"/>
      <c r="E212" s="165"/>
      <c r="F212" s="68"/>
      <c r="G212" s="142"/>
      <c r="H212" s="142"/>
      <c r="I212" s="135"/>
      <c r="J212" s="149"/>
    </row>
    <row r="213" spans="1:10" ht="16.5">
      <c r="A213" s="137" t="s">
        <v>217</v>
      </c>
      <c r="B213" s="140"/>
      <c r="C213" s="140"/>
      <c r="D213" s="140"/>
      <c r="E213" s="165"/>
      <c r="F213" s="68"/>
      <c r="G213" s="142"/>
      <c r="H213" s="142"/>
      <c r="I213" s="135"/>
      <c r="J213" s="149"/>
    </row>
    <row r="214" spans="1:10" ht="16.5">
      <c r="A214" s="137" t="s">
        <v>226</v>
      </c>
      <c r="B214" s="140"/>
      <c r="C214" s="140"/>
      <c r="D214" s="140"/>
      <c r="E214" s="165"/>
      <c r="F214" s="68"/>
      <c r="G214" s="142"/>
      <c r="H214" s="142"/>
      <c r="I214" s="135"/>
      <c r="J214" s="149"/>
    </row>
    <row r="215" spans="1:10" ht="16.5">
      <c r="A215" s="65" t="s">
        <v>136</v>
      </c>
      <c r="B215" s="134">
        <v>0</v>
      </c>
      <c r="C215" s="134">
        <v>0</v>
      </c>
      <c r="D215" s="134">
        <v>0</v>
      </c>
      <c r="E215" s="166">
        <v>0</v>
      </c>
      <c r="F215" s="68"/>
      <c r="G215" s="142"/>
      <c r="H215" s="142"/>
      <c r="I215" s="135"/>
      <c r="J215" s="149"/>
    </row>
    <row r="216" spans="1:10" ht="16.5">
      <c r="A216" s="65" t="s">
        <v>137</v>
      </c>
      <c r="B216" s="134">
        <v>0</v>
      </c>
      <c r="C216" s="134">
        <v>0</v>
      </c>
      <c r="D216" s="134">
        <v>0</v>
      </c>
      <c r="E216" s="166">
        <v>0</v>
      </c>
      <c r="F216" s="68"/>
      <c r="G216" s="142"/>
      <c r="H216" s="142"/>
      <c r="I216" s="135"/>
      <c r="J216" s="149"/>
    </row>
    <row r="217" spans="1:10" ht="16.5">
      <c r="A217" s="65" t="s">
        <v>138</v>
      </c>
      <c r="B217" s="134">
        <v>0</v>
      </c>
      <c r="C217" s="134">
        <v>0</v>
      </c>
      <c r="D217" s="134">
        <v>0</v>
      </c>
      <c r="E217" s="166">
        <v>0</v>
      </c>
      <c r="F217" s="68"/>
      <c r="G217" s="142"/>
      <c r="H217" s="142"/>
      <c r="I217" s="135"/>
      <c r="J217" s="149"/>
    </row>
    <row r="218" spans="1:10" ht="16.5">
      <c r="A218" s="65" t="s">
        <v>139</v>
      </c>
      <c r="B218" s="134">
        <v>0</v>
      </c>
      <c r="C218" s="134">
        <v>0</v>
      </c>
      <c r="D218" s="134">
        <v>0</v>
      </c>
      <c r="E218" s="166">
        <v>0</v>
      </c>
      <c r="F218" s="69"/>
      <c r="G218" s="143"/>
      <c r="H218" s="143"/>
      <c r="I218" s="136"/>
      <c r="J218" s="149"/>
    </row>
    <row r="219" spans="1:10" ht="16.5">
      <c r="A219" s="65" t="s">
        <v>195</v>
      </c>
      <c r="B219" s="134">
        <v>0</v>
      </c>
      <c r="C219" s="134">
        <v>0</v>
      </c>
      <c r="D219" s="134">
        <v>0</v>
      </c>
      <c r="E219" s="166">
        <v>0</v>
      </c>
      <c r="F219" s="68"/>
      <c r="G219" s="142"/>
      <c r="H219" s="142"/>
      <c r="I219" s="135"/>
      <c r="J219" s="149"/>
    </row>
    <row r="220" spans="1:10" ht="17.25" thickBot="1">
      <c r="A220" s="70" t="s">
        <v>140</v>
      </c>
      <c r="B220" s="144">
        <f>SUM(B184+B190+B196+B204+B215+B216+B217+B218+B219)</f>
        <v>3123</v>
      </c>
      <c r="C220" s="144">
        <f>SUM(C184+C190+C196+C204+C215+C216+C217+C218+C219)</f>
        <v>3123</v>
      </c>
      <c r="D220" s="144">
        <f>SUM(D184+D190+D196+D204+D215+D216+D217+D218+D219)</f>
        <v>2199</v>
      </c>
      <c r="E220" s="173">
        <f>SUM(D220/C220*100)</f>
        <v>70.41306436119116</v>
      </c>
      <c r="F220" s="71" t="s">
        <v>141</v>
      </c>
      <c r="G220" s="144">
        <f>SUM(G184:G211)</f>
        <v>22991</v>
      </c>
      <c r="H220" s="144">
        <f>SUM(H184:H211)</f>
        <v>23010</v>
      </c>
      <c r="I220" s="144">
        <f>SUM(I184:I211)</f>
        <v>10282</v>
      </c>
      <c r="J220" s="172">
        <f>SUM(I220/H220*100)</f>
        <v>44.68491960017384</v>
      </c>
    </row>
    <row r="221" spans="1:9" ht="16.5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ht="16.5">
      <c r="A222" s="73"/>
      <c r="B222" s="73"/>
      <c r="C222" s="73"/>
      <c r="D222" s="73"/>
      <c r="E222" s="73"/>
      <c r="F222" s="73"/>
      <c r="G222" s="73"/>
      <c r="H222" s="73"/>
      <c r="I222" s="73"/>
    </row>
  </sheetData>
  <mergeCells count="30">
    <mergeCell ref="H1:I1"/>
    <mergeCell ref="J6:J7"/>
    <mergeCell ref="H178:I178"/>
    <mergeCell ref="A93:H93"/>
    <mergeCell ref="A135:H135"/>
    <mergeCell ref="A136:H136"/>
    <mergeCell ref="A137:H137"/>
    <mergeCell ref="H46:I46"/>
    <mergeCell ref="H90:I90"/>
    <mergeCell ref="A3:I3"/>
    <mergeCell ref="A179:H179"/>
    <mergeCell ref="A180:H180"/>
    <mergeCell ref="A181:H181"/>
    <mergeCell ref="A4:J4"/>
    <mergeCell ref="A48:H48"/>
    <mergeCell ref="A49:H49"/>
    <mergeCell ref="E50:E51"/>
    <mergeCell ref="A5:H5"/>
    <mergeCell ref="E6:E7"/>
    <mergeCell ref="A47:H47"/>
    <mergeCell ref="E182:E183"/>
    <mergeCell ref="J182:J183"/>
    <mergeCell ref="J50:J51"/>
    <mergeCell ref="J94:J95"/>
    <mergeCell ref="E94:E95"/>
    <mergeCell ref="J138:J139"/>
    <mergeCell ref="E138:E139"/>
    <mergeCell ref="H134:I134"/>
    <mergeCell ref="A91:H91"/>
    <mergeCell ref="A92:H92"/>
  </mergeCells>
  <printOptions horizontalCentered="1" verticalCentered="1"/>
  <pageMargins left="0.3937007874015748" right="0.3937007874015748" top="0.48" bottom="0.65" header="0.39" footer="0.5118110236220472"/>
  <pageSetup horizontalDpi="600" verticalDpi="600" orientation="landscape" paperSize="9" scale="64" r:id="rId1"/>
  <rowBreaks count="5" manualBreakCount="5">
    <brk id="44" max="9" man="1"/>
    <brk id="88" max="9" man="1"/>
    <brk id="132" max="9" man="1"/>
    <brk id="176" max="9" man="1"/>
    <brk id="2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view="pageBreakPreview" zoomScale="75" zoomScaleSheetLayoutView="75" workbookViewId="0" topLeftCell="A103">
      <selection activeCell="B86" sqref="B86"/>
    </sheetView>
  </sheetViews>
  <sheetFormatPr defaultColWidth="9.00390625" defaultRowHeight="26.25" customHeight="1"/>
  <cols>
    <col min="1" max="1" width="95.25390625" style="1" customWidth="1"/>
    <col min="2" max="4" width="24.25390625" style="1" customWidth="1"/>
    <col min="5" max="5" width="16.00390625" style="1" customWidth="1"/>
    <col min="6" max="16384" width="9.125" style="1" customWidth="1"/>
  </cols>
  <sheetData>
    <row r="1" spans="4:5" ht="33" customHeight="1">
      <c r="D1" s="353"/>
      <c r="E1" s="353"/>
    </row>
    <row r="2" spans="4:5" ht="26.25" customHeight="1">
      <c r="D2" s="353" t="s">
        <v>163</v>
      </c>
      <c r="E2" s="353"/>
    </row>
    <row r="3" spans="1:5" ht="26.25" customHeight="1">
      <c r="A3" s="354" t="s">
        <v>3</v>
      </c>
      <c r="B3" s="354"/>
      <c r="C3" s="354"/>
      <c r="D3" s="354"/>
      <c r="E3" s="354"/>
    </row>
    <row r="4" spans="1:5" ht="26.25" customHeight="1">
      <c r="A4" s="354" t="s">
        <v>4</v>
      </c>
      <c r="B4" s="354"/>
      <c r="C4" s="354"/>
      <c r="D4" s="354"/>
      <c r="E4" s="354"/>
    </row>
    <row r="5" spans="1:5" ht="26.25" customHeight="1">
      <c r="A5" s="354" t="s">
        <v>419</v>
      </c>
      <c r="B5" s="354"/>
      <c r="C5" s="354"/>
      <c r="D5" s="354"/>
      <c r="E5" s="354"/>
    </row>
    <row r="6" spans="1:5" ht="26.25" customHeight="1" thickBot="1">
      <c r="A6" s="2"/>
      <c r="B6" s="2"/>
      <c r="C6" s="2"/>
      <c r="D6" s="355" t="s">
        <v>0</v>
      </c>
      <c r="E6" s="355"/>
    </row>
    <row r="7" spans="1:5" ht="26.25" customHeight="1">
      <c r="A7" s="356" t="s">
        <v>5</v>
      </c>
      <c r="B7" s="3" t="s">
        <v>2</v>
      </c>
      <c r="C7" s="3" t="s">
        <v>6</v>
      </c>
      <c r="D7" s="4" t="s">
        <v>7</v>
      </c>
      <c r="E7" s="358" t="s">
        <v>8</v>
      </c>
    </row>
    <row r="8" spans="1:5" ht="26.25" customHeight="1" thickBot="1">
      <c r="A8" s="357"/>
      <c r="B8" s="360" t="s">
        <v>9</v>
      </c>
      <c r="C8" s="360"/>
      <c r="D8" s="361"/>
      <c r="E8" s="359"/>
    </row>
    <row r="9" spans="1:5" ht="29.25" customHeight="1">
      <c r="A9" s="5" t="s">
        <v>10</v>
      </c>
      <c r="B9" s="6">
        <v>285766</v>
      </c>
      <c r="C9" s="6">
        <v>310389</v>
      </c>
      <c r="D9" s="7">
        <v>170403</v>
      </c>
      <c r="E9" s="8">
        <f aca="true" t="shared" si="0" ref="E9:E21">D9/C9*100</f>
        <v>54.89981925905879</v>
      </c>
    </row>
    <row r="10" spans="1:5" ht="29.25" customHeight="1">
      <c r="A10" s="9" t="s">
        <v>11</v>
      </c>
      <c r="B10" s="10">
        <v>41567</v>
      </c>
      <c r="C10" s="10">
        <v>44715</v>
      </c>
      <c r="D10" s="11">
        <v>28007</v>
      </c>
      <c r="E10" s="12">
        <f t="shared" si="0"/>
        <v>62.63446270826345</v>
      </c>
    </row>
    <row r="11" spans="1:5" ht="29.25" customHeight="1">
      <c r="A11" s="9" t="s">
        <v>12</v>
      </c>
      <c r="B11" s="10">
        <v>46497</v>
      </c>
      <c r="C11" s="10">
        <v>47823</v>
      </c>
      <c r="D11" s="11">
        <v>25801</v>
      </c>
      <c r="E11" s="12">
        <f t="shared" si="0"/>
        <v>53.95102774815466</v>
      </c>
    </row>
    <row r="12" spans="1:5" ht="29.25" customHeight="1">
      <c r="A12" s="13" t="s">
        <v>1</v>
      </c>
      <c r="B12" s="14">
        <f>SUM(B9:B11)</f>
        <v>373830</v>
      </c>
      <c r="C12" s="14">
        <f>SUM(C9:C11)</f>
        <v>402927</v>
      </c>
      <c r="D12" s="15">
        <f>SUM(D9:D11)</f>
        <v>224211</v>
      </c>
      <c r="E12" s="17">
        <f t="shared" si="0"/>
        <v>55.64556358844158</v>
      </c>
    </row>
    <row r="13" spans="1:5" s="16" customFormat="1" ht="29.25" customHeight="1">
      <c r="A13" s="13" t="s">
        <v>87</v>
      </c>
      <c r="B13" s="14">
        <v>97049</v>
      </c>
      <c r="C13" s="14">
        <v>102117</v>
      </c>
      <c r="D13" s="15">
        <v>53739</v>
      </c>
      <c r="E13" s="17">
        <f t="shared" si="0"/>
        <v>52.62493022709245</v>
      </c>
    </row>
    <row r="14" spans="1:5" s="16" customFormat="1" ht="29.25" customHeight="1">
      <c r="A14" s="13" t="s">
        <v>13</v>
      </c>
      <c r="B14" s="14">
        <v>293</v>
      </c>
      <c r="C14" s="14">
        <v>198</v>
      </c>
      <c r="D14" s="15">
        <v>202</v>
      </c>
      <c r="E14" s="17">
        <f t="shared" si="0"/>
        <v>102.020202020202</v>
      </c>
    </row>
    <row r="15" spans="1:5" s="16" customFormat="1" ht="29.25" customHeight="1">
      <c r="A15" s="13" t="s">
        <v>14</v>
      </c>
      <c r="B15" s="14">
        <v>208211</v>
      </c>
      <c r="C15" s="14">
        <v>221208</v>
      </c>
      <c r="D15" s="15">
        <v>129053</v>
      </c>
      <c r="E15" s="17">
        <f t="shared" si="0"/>
        <v>58.34011428158114</v>
      </c>
    </row>
    <row r="16" spans="1:5" s="16" customFormat="1" ht="29.25" customHeight="1">
      <c r="A16" s="13" t="s">
        <v>15</v>
      </c>
      <c r="B16" s="14">
        <v>47992</v>
      </c>
      <c r="C16" s="14">
        <v>50875</v>
      </c>
      <c r="D16" s="15">
        <v>28389</v>
      </c>
      <c r="E16" s="17">
        <f t="shared" si="0"/>
        <v>55.8014742014742</v>
      </c>
    </row>
    <row r="17" spans="1:5" s="16" customFormat="1" ht="29.25" customHeight="1">
      <c r="A17" s="13" t="s">
        <v>16</v>
      </c>
      <c r="B17" s="14">
        <v>5291</v>
      </c>
      <c r="C17" s="14">
        <v>5390</v>
      </c>
      <c r="D17" s="15">
        <v>5142</v>
      </c>
      <c r="E17" s="17">
        <f t="shared" si="0"/>
        <v>95.39888682745826</v>
      </c>
    </row>
    <row r="18" spans="1:5" s="16" customFormat="1" ht="29.25" customHeight="1">
      <c r="A18" s="13" t="s">
        <v>394</v>
      </c>
      <c r="B18" s="14">
        <v>295434</v>
      </c>
      <c r="C18" s="14">
        <v>300481</v>
      </c>
      <c r="D18" s="15">
        <v>168063</v>
      </c>
      <c r="E18" s="17">
        <f t="shared" si="0"/>
        <v>55.9313234447436</v>
      </c>
    </row>
    <row r="19" spans="1:5" s="16" customFormat="1" ht="29.25" customHeight="1">
      <c r="A19" s="13" t="s">
        <v>17</v>
      </c>
      <c r="B19" s="14">
        <v>0</v>
      </c>
      <c r="C19" s="14">
        <v>0</v>
      </c>
      <c r="D19" s="15">
        <v>184</v>
      </c>
      <c r="E19" s="17">
        <v>0</v>
      </c>
    </row>
    <row r="20" spans="1:5" s="16" customFormat="1" ht="29.25" customHeight="1">
      <c r="A20" s="13" t="s">
        <v>20</v>
      </c>
      <c r="B20" s="14">
        <v>0</v>
      </c>
      <c r="C20" s="14">
        <v>745</v>
      </c>
      <c r="D20" s="14">
        <v>3121</v>
      </c>
      <c r="E20" s="17">
        <f>D20/C20*100</f>
        <v>418.9261744966443</v>
      </c>
    </row>
    <row r="21" spans="1:5" ht="29.25" customHeight="1">
      <c r="A21" s="9" t="s">
        <v>146</v>
      </c>
      <c r="B21" s="10">
        <v>1500</v>
      </c>
      <c r="C21" s="10">
        <v>1400</v>
      </c>
      <c r="D21" s="11">
        <v>520</v>
      </c>
      <c r="E21" s="153">
        <f t="shared" si="0"/>
        <v>37.142857142857146</v>
      </c>
    </row>
    <row r="22" spans="1:5" ht="29.25" customHeight="1">
      <c r="A22" s="9" t="s">
        <v>222</v>
      </c>
      <c r="B22" s="10">
        <v>0</v>
      </c>
      <c r="C22" s="10">
        <v>0</v>
      </c>
      <c r="D22" s="11">
        <v>319</v>
      </c>
      <c r="E22" s="153">
        <v>0</v>
      </c>
    </row>
    <row r="23" spans="1:5" ht="29.25" customHeight="1">
      <c r="A23" s="9" t="s">
        <v>147</v>
      </c>
      <c r="B23" s="10">
        <v>0</v>
      </c>
      <c r="C23" s="10">
        <v>0</v>
      </c>
      <c r="D23" s="11">
        <v>886</v>
      </c>
      <c r="E23" s="153">
        <v>0</v>
      </c>
    </row>
    <row r="24" spans="1:5" s="16" customFormat="1" ht="29.25" customHeight="1">
      <c r="A24" s="13" t="s">
        <v>442</v>
      </c>
      <c r="B24" s="14">
        <f>SUM(B21:B23)</f>
        <v>1500</v>
      </c>
      <c r="C24" s="14">
        <f>SUM(C21:C23)</f>
        <v>1400</v>
      </c>
      <c r="D24" s="14">
        <f>SUM(D21:D23)</f>
        <v>1725</v>
      </c>
      <c r="E24" s="17">
        <f>D24/C24*100</f>
        <v>123.21428571428572</v>
      </c>
    </row>
    <row r="25" spans="1:5" ht="29.25" customHeight="1">
      <c r="A25" s="9" t="s">
        <v>395</v>
      </c>
      <c r="B25" s="10">
        <v>11782</v>
      </c>
      <c r="C25" s="10">
        <v>11781</v>
      </c>
      <c r="D25" s="11">
        <v>9780</v>
      </c>
      <c r="E25" s="153">
        <f>D25/C25*100</f>
        <v>83.01502419149477</v>
      </c>
    </row>
    <row r="26" spans="1:5" ht="29.25" customHeight="1">
      <c r="A26" s="9" t="s">
        <v>396</v>
      </c>
      <c r="B26" s="10">
        <v>0</v>
      </c>
      <c r="C26" s="10">
        <v>60</v>
      </c>
      <c r="D26" s="11">
        <v>60</v>
      </c>
      <c r="E26" s="12">
        <f>D26/C26*100</f>
        <v>100</v>
      </c>
    </row>
    <row r="27" spans="1:5" ht="29.25" customHeight="1">
      <c r="A27" s="9" t="s">
        <v>148</v>
      </c>
      <c r="B27" s="10">
        <v>2000</v>
      </c>
      <c r="C27" s="10">
        <v>100</v>
      </c>
      <c r="D27" s="11">
        <v>100</v>
      </c>
      <c r="E27" s="12">
        <f>D27/C27*100</f>
        <v>100</v>
      </c>
    </row>
    <row r="28" spans="1:5" ht="29.25" customHeight="1">
      <c r="A28" s="9" t="s">
        <v>18</v>
      </c>
      <c r="B28" s="10">
        <v>15000</v>
      </c>
      <c r="C28" s="10">
        <v>14940</v>
      </c>
      <c r="D28" s="11">
        <v>10616</v>
      </c>
      <c r="E28" s="12">
        <f>D28/C28*100</f>
        <v>71.05756358768407</v>
      </c>
    </row>
    <row r="29" spans="1:5" s="16" customFormat="1" ht="29.25" customHeight="1">
      <c r="A29" s="13" t="s">
        <v>397</v>
      </c>
      <c r="B29" s="14">
        <f>SUM(B25:B28)</f>
        <v>28782</v>
      </c>
      <c r="C29" s="14">
        <f>SUM(C25:C28)</f>
        <v>26881</v>
      </c>
      <c r="D29" s="14">
        <f>SUM(D25:D28)</f>
        <v>20556</v>
      </c>
      <c r="E29" s="17">
        <f aca="true" t="shared" si="1" ref="E29:E36">D29/C29*100</f>
        <v>76.47036940590007</v>
      </c>
    </row>
    <row r="30" spans="1:5" s="16" customFormat="1" ht="29.25" customHeight="1">
      <c r="A30" s="13" t="s">
        <v>19</v>
      </c>
      <c r="B30" s="14">
        <v>173108</v>
      </c>
      <c r="C30" s="14">
        <v>184140</v>
      </c>
      <c r="D30" s="15">
        <v>72391</v>
      </c>
      <c r="E30" s="17">
        <f t="shared" si="1"/>
        <v>39.313022700119475</v>
      </c>
    </row>
    <row r="31" spans="1:5" s="16" customFormat="1" ht="29.25" customHeight="1">
      <c r="A31" s="13" t="s">
        <v>398</v>
      </c>
      <c r="B31" s="14">
        <v>28387</v>
      </c>
      <c r="C31" s="14">
        <v>25205</v>
      </c>
      <c r="D31" s="15">
        <v>0</v>
      </c>
      <c r="E31" s="17">
        <f t="shared" si="1"/>
        <v>0</v>
      </c>
    </row>
    <row r="32" spans="1:5" s="16" customFormat="1" ht="29.25" customHeight="1">
      <c r="A32" s="13" t="s">
        <v>149</v>
      </c>
      <c r="B32" s="14">
        <v>4200</v>
      </c>
      <c r="C32" s="14">
        <v>4200</v>
      </c>
      <c r="D32" s="15">
        <v>5</v>
      </c>
      <c r="E32" s="17">
        <f t="shared" si="1"/>
        <v>0.11904761904761905</v>
      </c>
    </row>
    <row r="33" spans="1:5" s="16" customFormat="1" ht="29.25" customHeight="1">
      <c r="A33" s="13" t="s">
        <v>196</v>
      </c>
      <c r="B33" s="14">
        <f>SUM(B12+B13+B14+B15+B16+B17+B18+B19+B20+B24+B29+B30+B31+B32)</f>
        <v>1264077</v>
      </c>
      <c r="C33" s="14">
        <f>SUM(C12+C13+C14+C15+C16+C17+C18+C19+C20+C24+C29+C30+C31+C32)</f>
        <v>1325767</v>
      </c>
      <c r="D33" s="14">
        <f>SUM(D12+D13+D14+D15+D16+D17+D18+D19+D20+D24+D29+D30+D31+D32)</f>
        <v>706781</v>
      </c>
      <c r="E33" s="17">
        <f t="shared" si="1"/>
        <v>53.311102177079384</v>
      </c>
    </row>
    <row r="34" spans="1:5" ht="29.25" customHeight="1">
      <c r="A34" s="9" t="s">
        <v>399</v>
      </c>
      <c r="B34" s="10">
        <v>0</v>
      </c>
      <c r="C34" s="10">
        <v>21027</v>
      </c>
      <c r="D34" s="10">
        <v>17915</v>
      </c>
      <c r="E34" s="12">
        <f t="shared" si="1"/>
        <v>85.19998097683931</v>
      </c>
    </row>
    <row r="35" spans="1:5" ht="29.25" customHeight="1">
      <c r="A35" s="9" t="s">
        <v>400</v>
      </c>
      <c r="B35" s="10">
        <v>305933</v>
      </c>
      <c r="C35" s="10">
        <v>311121</v>
      </c>
      <c r="D35" s="10">
        <v>56298</v>
      </c>
      <c r="E35" s="12">
        <f t="shared" si="1"/>
        <v>18.095210545093387</v>
      </c>
    </row>
    <row r="36" spans="1:5" ht="29.25" customHeight="1">
      <c r="A36" s="9" t="s">
        <v>401</v>
      </c>
      <c r="B36" s="10">
        <v>1500</v>
      </c>
      <c r="C36" s="10">
        <v>3229</v>
      </c>
      <c r="D36" s="10">
        <v>1979</v>
      </c>
      <c r="E36" s="12">
        <f t="shared" si="1"/>
        <v>61.2883245586869</v>
      </c>
    </row>
    <row r="37" spans="1:5" ht="29.25" customHeight="1">
      <c r="A37" s="13" t="s">
        <v>150</v>
      </c>
      <c r="B37" s="14">
        <f>SUM(B34:B36)</f>
        <v>307433</v>
      </c>
      <c r="C37" s="14">
        <f>SUM(C34:C36)</f>
        <v>335377</v>
      </c>
      <c r="D37" s="14">
        <f>SUM(D34:D36)</f>
        <v>76192</v>
      </c>
      <c r="E37" s="17">
        <f>D37/C37*100</f>
        <v>22.718314016763223</v>
      </c>
    </row>
    <row r="38" spans="1:5" ht="29.25" customHeight="1">
      <c r="A38" s="9" t="s">
        <v>402</v>
      </c>
      <c r="B38" s="10">
        <v>1500</v>
      </c>
      <c r="C38" s="10">
        <v>1570</v>
      </c>
      <c r="D38" s="11">
        <v>900</v>
      </c>
      <c r="E38" s="12">
        <f>D38/C38*100</f>
        <v>57.324840764331206</v>
      </c>
    </row>
    <row r="39" spans="1:5" s="181" customFormat="1" ht="29.25" customHeight="1" thickBot="1">
      <c r="A39" s="178" t="s">
        <v>403</v>
      </c>
      <c r="B39" s="179">
        <f>SUM(B33+B37+B38)</f>
        <v>1573010</v>
      </c>
      <c r="C39" s="179">
        <f>SUM(C33+C37+C38)</f>
        <v>1662714</v>
      </c>
      <c r="D39" s="179">
        <f>SUM(D33+D37+D38)</f>
        <v>783873</v>
      </c>
      <c r="E39" s="180">
        <f>D39/C39*100</f>
        <v>47.14418715425503</v>
      </c>
    </row>
    <row r="40" spans="1:5" ht="29.25" customHeight="1">
      <c r="A40" s="18"/>
      <c r="B40" s="19"/>
      <c r="C40" s="19"/>
      <c r="D40" s="76">
        <v>5880</v>
      </c>
      <c r="E40" s="83" t="s">
        <v>151</v>
      </c>
    </row>
    <row r="41" spans="1:5" ht="29.25" customHeight="1">
      <c r="A41" s="18"/>
      <c r="B41" s="19"/>
      <c r="C41" s="19"/>
      <c r="D41" s="62">
        <f>SUM(D39:D40)</f>
        <v>789753</v>
      </c>
      <c r="E41" s="83"/>
    </row>
    <row r="42" spans="1:5" ht="7.5" customHeight="1">
      <c r="A42" s="18"/>
      <c r="B42" s="19"/>
      <c r="C42" s="19"/>
      <c r="D42" s="62"/>
      <c r="E42" s="83"/>
    </row>
    <row r="43" spans="1:5" ht="26.25" customHeight="1">
      <c r="A43" s="18"/>
      <c r="B43" s="19"/>
      <c r="C43" s="19"/>
      <c r="D43" s="353"/>
      <c r="E43" s="353"/>
    </row>
    <row r="44" spans="1:5" ht="26.25" customHeight="1">
      <c r="A44" s="18"/>
      <c r="B44" s="19"/>
      <c r="C44" s="19"/>
      <c r="D44" s="353" t="s">
        <v>163</v>
      </c>
      <c r="E44" s="353"/>
    </row>
    <row r="45" spans="1:5" ht="26.25" customHeight="1">
      <c r="A45" s="354" t="s">
        <v>3</v>
      </c>
      <c r="B45" s="354"/>
      <c r="C45" s="354"/>
      <c r="D45" s="354"/>
      <c r="E45" s="354"/>
    </row>
    <row r="46" spans="1:5" ht="26.25" customHeight="1">
      <c r="A46" s="354" t="s">
        <v>4</v>
      </c>
      <c r="B46" s="354"/>
      <c r="C46" s="354"/>
      <c r="D46" s="354"/>
      <c r="E46" s="354"/>
    </row>
    <row r="47" spans="1:5" ht="26.25" customHeight="1">
      <c r="A47" s="354" t="s">
        <v>419</v>
      </c>
      <c r="B47" s="354"/>
      <c r="C47" s="354"/>
      <c r="D47" s="354"/>
      <c r="E47" s="354"/>
    </row>
    <row r="48" spans="1:5" ht="26.25" customHeight="1" thickBot="1">
      <c r="A48" s="2"/>
      <c r="B48" s="2"/>
      <c r="C48" s="2"/>
      <c r="D48" s="355" t="s">
        <v>0</v>
      </c>
      <c r="E48" s="355"/>
    </row>
    <row r="49" spans="1:5" ht="26.25" customHeight="1">
      <c r="A49" s="356" t="s">
        <v>5</v>
      </c>
      <c r="B49" s="20" t="s">
        <v>2</v>
      </c>
      <c r="C49" s="20" t="s">
        <v>6</v>
      </c>
      <c r="D49" s="21" t="s">
        <v>7</v>
      </c>
      <c r="E49" s="362" t="s">
        <v>8</v>
      </c>
    </row>
    <row r="50" spans="1:5" ht="26.25" customHeight="1" thickBot="1">
      <c r="A50" s="357"/>
      <c r="B50" s="364" t="s">
        <v>9</v>
      </c>
      <c r="C50" s="364"/>
      <c r="D50" s="365"/>
      <c r="E50" s="363"/>
    </row>
    <row r="51" spans="1:5" s="16" customFormat="1" ht="31.5" customHeight="1">
      <c r="A51" s="77" t="s">
        <v>404</v>
      </c>
      <c r="B51" s="58">
        <v>2700</v>
      </c>
      <c r="C51" s="58">
        <v>2700</v>
      </c>
      <c r="D51" s="58">
        <v>908</v>
      </c>
      <c r="E51" s="17">
        <f aca="true" t="shared" si="2" ref="E51:E74">D51/C51*100</f>
        <v>33.62962962962963</v>
      </c>
    </row>
    <row r="52" spans="1:5" s="16" customFormat="1" ht="31.5" customHeight="1">
      <c r="A52" s="13" t="s">
        <v>21</v>
      </c>
      <c r="B52" s="14">
        <v>26000</v>
      </c>
      <c r="C52" s="14">
        <v>26000</v>
      </c>
      <c r="D52" s="15">
        <v>18425</v>
      </c>
      <c r="E52" s="17">
        <f t="shared" si="2"/>
        <v>70.86538461538461</v>
      </c>
    </row>
    <row r="53" spans="1:5" s="16" customFormat="1" ht="31.5" customHeight="1">
      <c r="A53" s="13" t="s">
        <v>22</v>
      </c>
      <c r="B53" s="14">
        <f>SUM(B54:B56)</f>
        <v>206500</v>
      </c>
      <c r="C53" s="14">
        <f>SUM(C54:C56)</f>
        <v>206500</v>
      </c>
      <c r="D53" s="14">
        <f>SUM(D54:D56)</f>
        <v>105214</v>
      </c>
      <c r="E53" s="17">
        <f t="shared" si="2"/>
        <v>50.95108958837773</v>
      </c>
    </row>
    <row r="54" spans="1:5" s="78" customFormat="1" ht="31.5" customHeight="1">
      <c r="A54" s="54" t="s">
        <v>23</v>
      </c>
      <c r="B54" s="55">
        <v>24000</v>
      </c>
      <c r="C54" s="55">
        <v>24000</v>
      </c>
      <c r="D54" s="56">
        <v>12750</v>
      </c>
      <c r="E54" s="12">
        <f t="shared" si="2"/>
        <v>53.125</v>
      </c>
    </row>
    <row r="55" spans="1:5" s="78" customFormat="1" ht="31.5" customHeight="1">
      <c r="A55" s="54" t="s">
        <v>24</v>
      </c>
      <c r="B55" s="55">
        <v>7500</v>
      </c>
      <c r="C55" s="55">
        <v>7500</v>
      </c>
      <c r="D55" s="56">
        <v>1176</v>
      </c>
      <c r="E55" s="12">
        <f t="shared" si="2"/>
        <v>15.68</v>
      </c>
    </row>
    <row r="56" spans="1:5" s="78" customFormat="1" ht="31.5" customHeight="1">
      <c r="A56" s="54" t="s">
        <v>25</v>
      </c>
      <c r="B56" s="55">
        <v>175000</v>
      </c>
      <c r="C56" s="55">
        <v>175000</v>
      </c>
      <c r="D56" s="56">
        <v>91288</v>
      </c>
      <c r="E56" s="12">
        <f t="shared" si="2"/>
        <v>52.16457142857143</v>
      </c>
    </row>
    <row r="57" spans="1:5" s="16" customFormat="1" ht="31.5" customHeight="1">
      <c r="A57" s="13" t="s">
        <v>26</v>
      </c>
      <c r="B57" s="14">
        <v>130902</v>
      </c>
      <c r="C57" s="14">
        <v>130902</v>
      </c>
      <c r="D57" s="15">
        <v>68462</v>
      </c>
      <c r="E57" s="17">
        <f t="shared" si="2"/>
        <v>52.30019403828818</v>
      </c>
    </row>
    <row r="58" spans="1:5" s="16" customFormat="1" ht="31.5" customHeight="1">
      <c r="A58" s="13" t="s">
        <v>80</v>
      </c>
      <c r="B58" s="14">
        <v>700</v>
      </c>
      <c r="C58" s="14">
        <v>700</v>
      </c>
      <c r="D58" s="15">
        <v>391</v>
      </c>
      <c r="E58" s="17">
        <f t="shared" si="2"/>
        <v>55.85714285714286</v>
      </c>
    </row>
    <row r="59" spans="1:5" s="16" customFormat="1" ht="31.5" customHeight="1">
      <c r="A59" s="13" t="s">
        <v>34</v>
      </c>
      <c r="B59" s="14">
        <v>500</v>
      </c>
      <c r="C59" s="14">
        <v>500</v>
      </c>
      <c r="D59" s="15">
        <v>266</v>
      </c>
      <c r="E59" s="17">
        <f t="shared" si="2"/>
        <v>53.2</v>
      </c>
    </row>
    <row r="60" spans="1:5" s="16" customFormat="1" ht="31.5" customHeight="1">
      <c r="A60" s="13" t="s">
        <v>27</v>
      </c>
      <c r="B60" s="14">
        <v>7860</v>
      </c>
      <c r="C60" s="14">
        <v>7860</v>
      </c>
      <c r="D60" s="15">
        <v>5490</v>
      </c>
      <c r="E60" s="17">
        <f t="shared" si="2"/>
        <v>69.8473282442748</v>
      </c>
    </row>
    <row r="61" spans="1:5" s="16" customFormat="1" ht="31.5" customHeight="1">
      <c r="A61" s="193" t="s">
        <v>421</v>
      </c>
      <c r="B61" s="14">
        <f>SUM(B51+B52+B53+B57+B58+B59+B60)</f>
        <v>375162</v>
      </c>
      <c r="C61" s="14">
        <f>SUM(C51+C52+C53+C57+C58+C59+C60)</f>
        <v>375162</v>
      </c>
      <c r="D61" s="14">
        <f>SUM(D51+D52+D53+D57+D58+D59+D60)</f>
        <v>199156</v>
      </c>
      <c r="E61" s="17">
        <f t="shared" si="2"/>
        <v>53.08533380246401</v>
      </c>
    </row>
    <row r="62" spans="1:5" ht="31.5" customHeight="1">
      <c r="A62" s="194" t="s">
        <v>422</v>
      </c>
      <c r="B62" s="10">
        <v>108723</v>
      </c>
      <c r="C62" s="10">
        <v>110375</v>
      </c>
      <c r="D62" s="11">
        <v>39857</v>
      </c>
      <c r="E62" s="12">
        <f t="shared" si="2"/>
        <v>36.110532276330694</v>
      </c>
    </row>
    <row r="63" spans="1:5" ht="31.5" customHeight="1">
      <c r="A63" s="194" t="s">
        <v>423</v>
      </c>
      <c r="B63" s="10">
        <v>24706</v>
      </c>
      <c r="C63" s="10">
        <v>24706</v>
      </c>
      <c r="D63" s="11">
        <v>9111</v>
      </c>
      <c r="E63" s="12">
        <f t="shared" si="2"/>
        <v>36.877681534849835</v>
      </c>
    </row>
    <row r="64" spans="1:5" ht="31.5" customHeight="1">
      <c r="A64" s="194" t="s">
        <v>424</v>
      </c>
      <c r="B64" s="10">
        <v>0</v>
      </c>
      <c r="C64" s="10">
        <v>0</v>
      </c>
      <c r="D64" s="11">
        <v>88</v>
      </c>
      <c r="E64" s="12">
        <v>0</v>
      </c>
    </row>
    <row r="65" spans="1:5" s="16" customFormat="1" ht="31.5" customHeight="1">
      <c r="A65" s="193" t="s">
        <v>425</v>
      </c>
      <c r="B65" s="14">
        <f>SUM(B62:B64)</f>
        <v>133429</v>
      </c>
      <c r="C65" s="14">
        <f>SUM(C62:C64)</f>
        <v>135081</v>
      </c>
      <c r="D65" s="14">
        <f>SUM(D62:D64)</f>
        <v>49056</v>
      </c>
      <c r="E65" s="17">
        <f t="shared" si="2"/>
        <v>36.31598818486686</v>
      </c>
    </row>
    <row r="66" spans="1:5" ht="31.5" customHeight="1">
      <c r="A66" s="9" t="s">
        <v>152</v>
      </c>
      <c r="B66" s="10">
        <v>43906</v>
      </c>
      <c r="C66" s="10">
        <v>29843</v>
      </c>
      <c r="D66" s="11">
        <v>8258</v>
      </c>
      <c r="E66" s="12">
        <f t="shared" si="2"/>
        <v>27.671480749254428</v>
      </c>
    </row>
    <row r="67" spans="1:5" ht="31.5" customHeight="1">
      <c r="A67" s="9" t="s">
        <v>420</v>
      </c>
      <c r="B67" s="10">
        <v>0</v>
      </c>
      <c r="C67" s="10">
        <v>25</v>
      </c>
      <c r="D67" s="11">
        <v>25</v>
      </c>
      <c r="E67" s="12">
        <f t="shared" si="2"/>
        <v>100</v>
      </c>
    </row>
    <row r="68" spans="1:5" ht="31.5" customHeight="1">
      <c r="A68" s="9" t="s">
        <v>405</v>
      </c>
      <c r="B68" s="10">
        <v>1000</v>
      </c>
      <c r="C68" s="10">
        <v>0</v>
      </c>
      <c r="D68" s="11">
        <v>0</v>
      </c>
      <c r="E68" s="12">
        <v>0</v>
      </c>
    </row>
    <row r="69" spans="1:5" ht="31.5" customHeight="1">
      <c r="A69" s="9" t="s">
        <v>406</v>
      </c>
      <c r="B69" s="10">
        <v>0</v>
      </c>
      <c r="C69" s="10">
        <v>1000</v>
      </c>
      <c r="D69" s="11">
        <v>0</v>
      </c>
      <c r="E69" s="12">
        <f t="shared" si="2"/>
        <v>0</v>
      </c>
    </row>
    <row r="70" spans="1:5" ht="31.5" customHeight="1">
      <c r="A70" s="9" t="s">
        <v>153</v>
      </c>
      <c r="B70" s="10">
        <v>13846</v>
      </c>
      <c r="C70" s="10">
        <v>31434</v>
      </c>
      <c r="D70" s="11">
        <v>29263</v>
      </c>
      <c r="E70" s="12">
        <f t="shared" si="2"/>
        <v>93.09346567411083</v>
      </c>
    </row>
    <row r="71" spans="1:5" ht="31.5" customHeight="1">
      <c r="A71" s="9" t="s">
        <v>154</v>
      </c>
      <c r="B71" s="10">
        <v>7684</v>
      </c>
      <c r="C71" s="10">
        <v>7684</v>
      </c>
      <c r="D71" s="11">
        <v>4026</v>
      </c>
      <c r="E71" s="12">
        <f t="shared" si="2"/>
        <v>52.39458615304529</v>
      </c>
    </row>
    <row r="72" spans="1:5" ht="31.5" customHeight="1">
      <c r="A72" s="9" t="s">
        <v>155</v>
      </c>
      <c r="B72" s="10">
        <v>10549</v>
      </c>
      <c r="C72" s="10">
        <v>10549</v>
      </c>
      <c r="D72" s="11">
        <v>4836</v>
      </c>
      <c r="E72" s="12">
        <f t="shared" si="2"/>
        <v>45.84320788700351</v>
      </c>
    </row>
    <row r="73" spans="1:5" s="16" customFormat="1" ht="31.5" customHeight="1">
      <c r="A73" s="13" t="s">
        <v>156</v>
      </c>
      <c r="B73" s="14">
        <f>SUM(B66:B72)</f>
        <v>76985</v>
      </c>
      <c r="C73" s="14">
        <f>SUM(C66:C72)</f>
        <v>80535</v>
      </c>
      <c r="D73" s="14">
        <f>SUM(D66:D72)</f>
        <v>46408</v>
      </c>
      <c r="E73" s="17">
        <f t="shared" si="2"/>
        <v>57.6246352517539</v>
      </c>
    </row>
    <row r="74" spans="1:5" s="16" customFormat="1" ht="31.5" customHeight="1">
      <c r="A74" s="13" t="s">
        <v>443</v>
      </c>
      <c r="B74" s="14">
        <f>SUM(B61+B65+B73)</f>
        <v>585576</v>
      </c>
      <c r="C74" s="14">
        <f>SUM(C61+C65+C73)</f>
        <v>590778</v>
      </c>
      <c r="D74" s="14">
        <f>SUM(D61+D65+D73)</f>
        <v>294620</v>
      </c>
      <c r="E74" s="17">
        <f t="shared" si="2"/>
        <v>49.8698326613381</v>
      </c>
    </row>
    <row r="75" spans="1:5" ht="31.5" customHeight="1">
      <c r="A75" s="9" t="s">
        <v>28</v>
      </c>
      <c r="B75" s="10">
        <v>151694</v>
      </c>
      <c r="C75" s="10">
        <v>149693</v>
      </c>
      <c r="D75" s="11">
        <v>3000</v>
      </c>
      <c r="E75" s="12">
        <f>D75/C75*100</f>
        <v>2.0041017282037235</v>
      </c>
    </row>
    <row r="76" spans="1:5" ht="31.5" customHeight="1">
      <c r="A76" s="9" t="s">
        <v>157</v>
      </c>
      <c r="B76" s="10">
        <v>34545</v>
      </c>
      <c r="C76" s="10">
        <v>17655</v>
      </c>
      <c r="D76" s="11">
        <v>2085</v>
      </c>
      <c r="E76" s="12">
        <f>D76/C76*100</f>
        <v>11.809685641461343</v>
      </c>
    </row>
    <row r="77" spans="1:5" ht="31.5" customHeight="1">
      <c r="A77" s="9" t="s">
        <v>407</v>
      </c>
      <c r="B77" s="10">
        <v>12140</v>
      </c>
      <c r="C77" s="10">
        <v>48717</v>
      </c>
      <c r="D77" s="11">
        <v>45638</v>
      </c>
      <c r="E77" s="12">
        <f>D77/C77*100</f>
        <v>93.67982429131516</v>
      </c>
    </row>
    <row r="78" spans="1:5" ht="31.5" customHeight="1">
      <c r="A78" s="9" t="s">
        <v>223</v>
      </c>
      <c r="B78" s="10">
        <v>73</v>
      </c>
      <c r="C78" s="10">
        <v>73</v>
      </c>
      <c r="D78" s="11">
        <v>78</v>
      </c>
      <c r="E78" s="12">
        <f>D78/C78*100</f>
        <v>106.84931506849315</v>
      </c>
    </row>
    <row r="79" spans="1:5" ht="31.5" customHeight="1">
      <c r="A79" s="9" t="s">
        <v>224</v>
      </c>
      <c r="B79" s="10">
        <v>90566</v>
      </c>
      <c r="C79" s="10">
        <v>90266</v>
      </c>
      <c r="D79" s="11">
        <v>0</v>
      </c>
      <c r="E79" s="12">
        <v>0</v>
      </c>
    </row>
    <row r="80" spans="1:5" ht="31.5" customHeight="1">
      <c r="A80" s="9" t="s">
        <v>408</v>
      </c>
      <c r="B80" s="10">
        <v>55</v>
      </c>
      <c r="C80" s="10">
        <v>2055</v>
      </c>
      <c r="D80" s="11">
        <v>1494</v>
      </c>
      <c r="E80" s="12">
        <f>D80/C80*100</f>
        <v>72.7007299270073</v>
      </c>
    </row>
    <row r="81" spans="1:5" ht="31.5" customHeight="1">
      <c r="A81" s="13" t="s">
        <v>444</v>
      </c>
      <c r="B81" s="14">
        <f>SUM(B75:B80)</f>
        <v>289073</v>
      </c>
      <c r="C81" s="14">
        <f>SUM(C75:C80)</f>
        <v>308459</v>
      </c>
      <c r="D81" s="14">
        <f>SUM(D75:D80)</f>
        <v>52295</v>
      </c>
      <c r="E81" s="17">
        <f>D81/C81*100</f>
        <v>16.953630790477828</v>
      </c>
    </row>
    <row r="82" spans="1:5" ht="31.5" customHeight="1">
      <c r="A82" s="9" t="s">
        <v>409</v>
      </c>
      <c r="B82" s="10">
        <v>0</v>
      </c>
      <c r="C82" s="10">
        <v>0</v>
      </c>
      <c r="D82" s="11">
        <v>6738</v>
      </c>
      <c r="E82" s="12">
        <v>0</v>
      </c>
    </row>
    <row r="83" spans="1:5" ht="31.5" customHeight="1">
      <c r="A83" s="9" t="s">
        <v>445</v>
      </c>
      <c r="B83" s="10">
        <v>876149</v>
      </c>
      <c r="C83" s="10">
        <v>901107</v>
      </c>
      <c r="D83" s="10">
        <v>347607</v>
      </c>
      <c r="E83" s="12">
        <f>D83/C83*100</f>
        <v>38.57555207095273</v>
      </c>
    </row>
    <row r="84" spans="1:5" ht="31.5" customHeight="1">
      <c r="A84" s="9" t="s">
        <v>426</v>
      </c>
      <c r="B84" s="10">
        <v>295434</v>
      </c>
      <c r="C84" s="10">
        <v>300481</v>
      </c>
      <c r="D84" s="10">
        <v>168063</v>
      </c>
      <c r="E84" s="12">
        <f>D84/C84*100</f>
        <v>55.9313234447436</v>
      </c>
    </row>
    <row r="85" spans="1:5" ht="31.5" customHeight="1">
      <c r="A85" s="9" t="s">
        <v>410</v>
      </c>
      <c r="B85" s="10">
        <v>401327</v>
      </c>
      <c r="C85" s="10">
        <v>458015</v>
      </c>
      <c r="D85" s="10">
        <v>235122</v>
      </c>
      <c r="E85" s="12">
        <f>D85/C85*100</f>
        <v>51.33499994541664</v>
      </c>
    </row>
    <row r="86" spans="1:5" s="181" customFormat="1" ht="31.5" customHeight="1" thickBot="1">
      <c r="A86" s="182" t="s">
        <v>411</v>
      </c>
      <c r="B86" s="183">
        <f>SUM(B82:B85)</f>
        <v>1572910</v>
      </c>
      <c r="C86" s="183">
        <f>SUM(C82:C85)</f>
        <v>1659603</v>
      </c>
      <c r="D86" s="183">
        <f>SUM(D82:D85)</f>
        <v>757530</v>
      </c>
      <c r="E86" s="184">
        <f>D86/C86*100</f>
        <v>45.64525371429191</v>
      </c>
    </row>
    <row r="87" spans="1:5" ht="31.5" customHeight="1" thickBot="1">
      <c r="A87" s="185"/>
      <c r="B87" s="186"/>
      <c r="C87" s="186"/>
      <c r="D87" s="186"/>
      <c r="E87" s="187"/>
    </row>
    <row r="88" spans="1:5" ht="31.5" customHeight="1" thickBot="1">
      <c r="A88" s="336" t="s">
        <v>412</v>
      </c>
      <c r="B88" s="337">
        <f>SUM(B39-B86)</f>
        <v>100</v>
      </c>
      <c r="C88" s="337">
        <f>SUM(C39-C86)</f>
        <v>3111</v>
      </c>
      <c r="D88" s="337">
        <f>SUM(D39-D86)</f>
        <v>26343</v>
      </c>
      <c r="E88" s="338">
        <f>D88/C88*100</f>
        <v>846.7695274831245</v>
      </c>
    </row>
    <row r="89" spans="1:5" ht="17.25" customHeight="1">
      <c r="A89" s="18"/>
      <c r="B89" s="19"/>
      <c r="C89" s="19"/>
      <c r="D89" s="19"/>
      <c r="E89" s="79"/>
    </row>
    <row r="90" spans="1:5" s="211" customFormat="1" ht="18.75" customHeight="1">
      <c r="A90" s="18"/>
      <c r="B90" s="19"/>
      <c r="C90" s="19"/>
      <c r="D90" s="19"/>
      <c r="E90" s="79"/>
    </row>
    <row r="91" spans="1:5" ht="26.25" customHeight="1">
      <c r="A91" s="18"/>
      <c r="B91" s="19"/>
      <c r="C91" s="19"/>
      <c r="D91" s="353"/>
      <c r="E91" s="353"/>
    </row>
    <row r="92" spans="1:5" ht="26.25" customHeight="1">
      <c r="A92" s="18"/>
      <c r="B92" s="19"/>
      <c r="C92" s="19"/>
      <c r="D92" s="353" t="s">
        <v>163</v>
      </c>
      <c r="E92" s="353"/>
    </row>
    <row r="93" spans="1:5" ht="26.25" customHeight="1">
      <c r="A93" s="354" t="s">
        <v>3</v>
      </c>
      <c r="B93" s="354"/>
      <c r="C93" s="354"/>
      <c r="D93" s="354"/>
      <c r="E93" s="354"/>
    </row>
    <row r="94" spans="1:5" ht="26.25" customHeight="1">
      <c r="A94" s="354" t="s">
        <v>4</v>
      </c>
      <c r="B94" s="354"/>
      <c r="C94" s="354"/>
      <c r="D94" s="354"/>
      <c r="E94" s="354"/>
    </row>
    <row r="95" spans="1:5" ht="26.25" customHeight="1">
      <c r="A95" s="354" t="s">
        <v>419</v>
      </c>
      <c r="B95" s="354"/>
      <c r="C95" s="354"/>
      <c r="D95" s="354"/>
      <c r="E95" s="354"/>
    </row>
    <row r="96" spans="1:5" ht="26.25" customHeight="1" thickBot="1">
      <c r="A96" s="2"/>
      <c r="B96" s="2"/>
      <c r="C96" s="2"/>
      <c r="D96" s="355" t="s">
        <v>0</v>
      </c>
      <c r="E96" s="355"/>
    </row>
    <row r="97" spans="1:5" ht="26.25" customHeight="1">
      <c r="A97" s="356" t="s">
        <v>5</v>
      </c>
      <c r="B97" s="20" t="s">
        <v>2</v>
      </c>
      <c r="C97" s="20" t="s">
        <v>6</v>
      </c>
      <c r="D97" s="21" t="s">
        <v>7</v>
      </c>
      <c r="E97" s="362" t="s">
        <v>8</v>
      </c>
    </row>
    <row r="98" spans="1:5" ht="26.25" customHeight="1" thickBot="1">
      <c r="A98" s="357"/>
      <c r="B98" s="364" t="s">
        <v>9</v>
      </c>
      <c r="C98" s="364"/>
      <c r="D98" s="365"/>
      <c r="E98" s="363"/>
    </row>
    <row r="99" spans="1:5" ht="30" customHeight="1">
      <c r="A99" s="188" t="s">
        <v>413</v>
      </c>
      <c r="B99" s="189">
        <v>4000</v>
      </c>
      <c r="C99" s="189">
        <v>6319</v>
      </c>
      <c r="D99" s="189">
        <v>6502</v>
      </c>
      <c r="E99" s="53">
        <f>D99/C99*100</f>
        <v>102.89602785250831</v>
      </c>
    </row>
    <row r="100" spans="1:5" ht="30" customHeight="1">
      <c r="A100" s="13" t="s">
        <v>414</v>
      </c>
      <c r="B100" s="14">
        <v>305579</v>
      </c>
      <c r="C100" s="14">
        <v>-3208</v>
      </c>
      <c r="D100" s="14">
        <v>19841</v>
      </c>
      <c r="E100" s="17">
        <f>D100/C100*100</f>
        <v>-618.4850374064838</v>
      </c>
    </row>
    <row r="101" spans="1:5" ht="30" customHeight="1">
      <c r="A101" s="9" t="s">
        <v>81</v>
      </c>
      <c r="B101" s="59">
        <v>3900</v>
      </c>
      <c r="C101" s="59">
        <v>3208</v>
      </c>
      <c r="D101" s="59">
        <v>1604</v>
      </c>
      <c r="E101" s="12">
        <f>D101/C101*100</f>
        <v>50</v>
      </c>
    </row>
    <row r="102" spans="1:5" ht="30" customHeight="1">
      <c r="A102" s="9" t="s">
        <v>158</v>
      </c>
      <c r="B102" s="10">
        <v>0</v>
      </c>
      <c r="C102" s="10">
        <v>0</v>
      </c>
      <c r="D102" s="11">
        <v>5880</v>
      </c>
      <c r="E102" s="8">
        <v>0</v>
      </c>
    </row>
    <row r="103" spans="1:5" ht="30" customHeight="1">
      <c r="A103" s="13" t="s">
        <v>29</v>
      </c>
      <c r="B103" s="14">
        <f>SUM(B101:B102)</f>
        <v>3900</v>
      </c>
      <c r="C103" s="14">
        <f>SUM(C101:C102)</f>
        <v>3208</v>
      </c>
      <c r="D103" s="14">
        <f>SUM(D101:D102)</f>
        <v>7484</v>
      </c>
      <c r="E103" s="53">
        <f>D103/C103*100</f>
        <v>233.29177057356608</v>
      </c>
    </row>
    <row r="104" spans="1:5" ht="30" customHeight="1">
      <c r="A104" s="9" t="s">
        <v>415</v>
      </c>
      <c r="B104" s="10">
        <v>0</v>
      </c>
      <c r="C104" s="10">
        <v>0</v>
      </c>
      <c r="D104" s="11">
        <v>26728</v>
      </c>
      <c r="E104" s="8">
        <v>0</v>
      </c>
    </row>
    <row r="105" spans="1:5" ht="30" customHeight="1">
      <c r="A105" s="9" t="s">
        <v>82</v>
      </c>
      <c r="B105" s="10">
        <v>0</v>
      </c>
      <c r="C105" s="10">
        <v>0</v>
      </c>
      <c r="D105" s="11">
        <v>75</v>
      </c>
      <c r="E105" s="8">
        <v>0</v>
      </c>
    </row>
    <row r="106" spans="1:5" ht="30" customHeight="1">
      <c r="A106" s="13" t="s">
        <v>83</v>
      </c>
      <c r="B106" s="14">
        <f>SUM(B104:B105)</f>
        <v>0</v>
      </c>
      <c r="C106" s="14">
        <f>SUM(C104:C105)</f>
        <v>0</v>
      </c>
      <c r="D106" s="14">
        <f>SUM(D104:D105)</f>
        <v>26803</v>
      </c>
      <c r="E106" s="53">
        <v>0</v>
      </c>
    </row>
    <row r="107" spans="1:5" ht="30" customHeight="1">
      <c r="A107" s="13" t="s">
        <v>416</v>
      </c>
      <c r="B107" s="14">
        <f>SUM(B39+B103)</f>
        <v>1576910</v>
      </c>
      <c r="C107" s="14">
        <f>SUM(C39+C103)</f>
        <v>1665922</v>
      </c>
      <c r="D107" s="14">
        <f>SUM(D39+D103)</f>
        <v>791357</v>
      </c>
      <c r="E107" s="53">
        <f>D107/C107*100</f>
        <v>47.50264418142026</v>
      </c>
    </row>
    <row r="108" spans="1:5" ht="30" customHeight="1">
      <c r="A108" s="13" t="s">
        <v>417</v>
      </c>
      <c r="B108" s="14">
        <f>SUM(B86+B99+B106)</f>
        <v>1576910</v>
      </c>
      <c r="C108" s="14">
        <f>SUM(C86+C99+C106)</f>
        <v>1665922</v>
      </c>
      <c r="D108" s="14">
        <f>SUM(D86+D99+D106)</f>
        <v>790835</v>
      </c>
      <c r="E108" s="53">
        <f>D108/C108*100</f>
        <v>47.47131018138904</v>
      </c>
    </row>
    <row r="109" spans="1:5" ht="30" customHeight="1">
      <c r="A109" s="9" t="s">
        <v>84</v>
      </c>
      <c r="B109" s="10">
        <v>0</v>
      </c>
      <c r="C109" s="10">
        <v>0</v>
      </c>
      <c r="D109" s="11">
        <v>-7024</v>
      </c>
      <c r="E109" s="12">
        <v>0</v>
      </c>
    </row>
    <row r="110" spans="1:5" ht="30" customHeight="1">
      <c r="A110" s="9" t="s">
        <v>30</v>
      </c>
      <c r="B110" s="10">
        <v>0</v>
      </c>
      <c r="C110" s="10">
        <v>0</v>
      </c>
      <c r="D110" s="11">
        <v>11190</v>
      </c>
      <c r="E110" s="12">
        <v>0</v>
      </c>
    </row>
    <row r="111" spans="1:5" s="16" customFormat="1" ht="30" customHeight="1">
      <c r="A111" s="13" t="s">
        <v>31</v>
      </c>
      <c r="B111" s="14">
        <f>SUM(B109:B110)</f>
        <v>0</v>
      </c>
      <c r="C111" s="14">
        <f>SUM(C109:C110)</f>
        <v>0</v>
      </c>
      <c r="D111" s="15">
        <f>SUM(D109:D110)</f>
        <v>4166</v>
      </c>
      <c r="E111" s="17">
        <v>0</v>
      </c>
    </row>
    <row r="112" spans="1:5" ht="30" customHeight="1">
      <c r="A112" s="9" t="s">
        <v>32</v>
      </c>
      <c r="B112" s="10">
        <v>276</v>
      </c>
      <c r="C112" s="10">
        <v>276</v>
      </c>
      <c r="D112" s="11">
        <v>286</v>
      </c>
      <c r="E112" s="12">
        <f>D112/C112*100</f>
        <v>103.6231884057971</v>
      </c>
    </row>
    <row r="113" spans="1:5" ht="30" customHeight="1">
      <c r="A113" s="154" t="s">
        <v>33</v>
      </c>
      <c r="B113" s="155">
        <v>0</v>
      </c>
      <c r="C113" s="155">
        <v>0</v>
      </c>
      <c r="D113" s="190">
        <v>279</v>
      </c>
      <c r="E113" s="12">
        <v>0</v>
      </c>
    </row>
    <row r="114" spans="1:5" ht="30" customHeight="1">
      <c r="A114" s="9" t="s">
        <v>418</v>
      </c>
      <c r="B114" s="191">
        <v>0</v>
      </c>
      <c r="C114" s="191">
        <v>0</v>
      </c>
      <c r="D114" s="191">
        <v>127959</v>
      </c>
      <c r="E114" s="12">
        <v>0</v>
      </c>
    </row>
    <row r="115" spans="1:5" ht="30" customHeight="1" thickBot="1">
      <c r="A115" s="22" t="s">
        <v>415</v>
      </c>
      <c r="B115" s="192">
        <v>0</v>
      </c>
      <c r="C115" s="192">
        <v>0</v>
      </c>
      <c r="D115" s="192">
        <v>154687</v>
      </c>
      <c r="E115" s="12">
        <v>0</v>
      </c>
    </row>
  </sheetData>
  <mergeCells count="27">
    <mergeCell ref="D91:E91"/>
    <mergeCell ref="A47:E47"/>
    <mergeCell ref="D48:E48"/>
    <mergeCell ref="A49:A50"/>
    <mergeCell ref="E49:E50"/>
    <mergeCell ref="B50:D50"/>
    <mergeCell ref="D43:E43"/>
    <mergeCell ref="D44:E44"/>
    <mergeCell ref="A45:E45"/>
    <mergeCell ref="A46:E46"/>
    <mergeCell ref="D92:E92"/>
    <mergeCell ref="A93:E93"/>
    <mergeCell ref="D96:E96"/>
    <mergeCell ref="A97:A98"/>
    <mergeCell ref="E97:E98"/>
    <mergeCell ref="A94:E94"/>
    <mergeCell ref="A95:E95"/>
    <mergeCell ref="B98:D98"/>
    <mergeCell ref="A5:E5"/>
    <mergeCell ref="D6:E6"/>
    <mergeCell ref="A7:A8"/>
    <mergeCell ref="E7:E8"/>
    <mergeCell ref="B8:D8"/>
    <mergeCell ref="D1:E1"/>
    <mergeCell ref="D2:E2"/>
    <mergeCell ref="A3:E3"/>
    <mergeCell ref="A4:E4"/>
  </mergeCells>
  <printOptions horizontalCentered="1"/>
  <pageMargins left="0.3937007874015748" right="0.22" top="0.61" bottom="0.1968503937007874" header="0.69" footer="0.35433070866141736"/>
  <pageSetup horizontalDpi="300" verticalDpi="300" orientation="portrait" paperSize="9" scale="48" r:id="rId1"/>
  <headerFooter alignWithMargins="0">
    <oddFooter>&amp;C&amp;P. oldal</oddFooter>
  </headerFooter>
  <rowBreaks count="2" manualBreakCount="2">
    <brk id="41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Normal="75" workbookViewId="0" topLeftCell="A16">
      <selection activeCell="A52" sqref="A52"/>
    </sheetView>
  </sheetViews>
  <sheetFormatPr defaultColWidth="9.00390625" defaultRowHeight="30" customHeight="1"/>
  <cols>
    <col min="1" max="1" width="90.625" style="1" customWidth="1"/>
    <col min="2" max="3" width="20.25390625" style="1" bestFit="1" customWidth="1"/>
    <col min="4" max="4" width="19.00390625" style="1" bestFit="1" customWidth="1"/>
    <col min="5" max="5" width="14.625" style="1" customWidth="1"/>
    <col min="6" max="16384" width="9.125" style="1" customWidth="1"/>
  </cols>
  <sheetData>
    <row r="1" spans="4:5" ht="30" customHeight="1">
      <c r="D1" s="366"/>
      <c r="E1" s="366"/>
    </row>
    <row r="2" spans="4:5" ht="30" customHeight="1">
      <c r="D2" s="353" t="s">
        <v>35</v>
      </c>
      <c r="E2" s="353"/>
    </row>
    <row r="3" spans="1:5" ht="30" customHeight="1">
      <c r="A3" s="340" t="s">
        <v>36</v>
      </c>
      <c r="B3" s="340"/>
      <c r="C3" s="340"/>
      <c r="D3" s="340"/>
      <c r="E3" s="340"/>
    </row>
    <row r="4" spans="1:5" ht="30" customHeight="1">
      <c r="A4" s="340" t="s">
        <v>458</v>
      </c>
      <c r="B4" s="340"/>
      <c r="C4" s="340"/>
      <c r="D4" s="340"/>
      <c r="E4" s="340"/>
    </row>
    <row r="5" spans="4:5" ht="30" customHeight="1" thickBot="1">
      <c r="D5" s="341" t="s">
        <v>0</v>
      </c>
      <c r="E5" s="341"/>
    </row>
    <row r="6" spans="1:5" ht="30" customHeight="1">
      <c r="A6" s="356" t="s">
        <v>5</v>
      </c>
      <c r="B6" s="20" t="s">
        <v>2</v>
      </c>
      <c r="C6" s="20" t="s">
        <v>6</v>
      </c>
      <c r="D6" s="20" t="s">
        <v>7</v>
      </c>
      <c r="E6" s="343" t="s">
        <v>8</v>
      </c>
    </row>
    <row r="7" spans="1:5" ht="30" customHeight="1">
      <c r="A7" s="342"/>
      <c r="B7" s="339" t="s">
        <v>9</v>
      </c>
      <c r="C7" s="339"/>
      <c r="D7" s="339"/>
      <c r="E7" s="344"/>
    </row>
    <row r="8" spans="1:5" s="201" customFormat="1" ht="27" customHeight="1">
      <c r="A8" s="200" t="s">
        <v>446</v>
      </c>
      <c r="B8" s="24">
        <v>1800</v>
      </c>
      <c r="C8" s="24">
        <v>1800</v>
      </c>
      <c r="D8" s="24">
        <v>815</v>
      </c>
      <c r="E8" s="214">
        <f>D12/C12*100</f>
        <v>35.03898562264321</v>
      </c>
    </row>
    <row r="9" spans="1:5" s="201" customFormat="1" ht="27" customHeight="1">
      <c r="A9" s="200" t="s">
        <v>447</v>
      </c>
      <c r="B9" s="24">
        <v>900</v>
      </c>
      <c r="C9" s="24">
        <v>900</v>
      </c>
      <c r="D9" s="24">
        <v>93</v>
      </c>
      <c r="E9" s="214">
        <f>D13/C13*100</f>
        <v>47.42857142857143</v>
      </c>
    </row>
    <row r="10" spans="1:5" s="16" customFormat="1" ht="27" customHeight="1">
      <c r="A10" s="13" t="s">
        <v>459</v>
      </c>
      <c r="B10" s="26">
        <f>SUM(B8:B9)</f>
        <v>2700</v>
      </c>
      <c r="C10" s="26">
        <f>SUM(C8:C9)</f>
        <v>2700</v>
      </c>
      <c r="D10" s="26">
        <f>SUM(D8:D9)</f>
        <v>908</v>
      </c>
      <c r="E10" s="61">
        <f aca="true" t="shared" si="0" ref="E10:E21">D10/C10*100</f>
        <v>33.62962962962963</v>
      </c>
    </row>
    <row r="11" spans="1:5" ht="27" customHeight="1">
      <c r="A11" s="9" t="s">
        <v>88</v>
      </c>
      <c r="B11" s="24">
        <v>0</v>
      </c>
      <c r="C11" s="24">
        <v>0</v>
      </c>
      <c r="D11" s="24">
        <v>10</v>
      </c>
      <c r="E11" s="60">
        <v>0</v>
      </c>
    </row>
    <row r="12" spans="1:5" ht="27" customHeight="1">
      <c r="A12" s="9" t="s">
        <v>86</v>
      </c>
      <c r="B12" s="24">
        <v>67052</v>
      </c>
      <c r="C12" s="24">
        <v>66563</v>
      </c>
      <c r="D12" s="24">
        <v>23323</v>
      </c>
      <c r="E12" s="60">
        <f t="shared" si="0"/>
        <v>35.03898562264321</v>
      </c>
    </row>
    <row r="13" spans="1:5" ht="27" customHeight="1">
      <c r="A13" s="9" t="s">
        <v>89</v>
      </c>
      <c r="B13" s="24">
        <v>8750</v>
      </c>
      <c r="C13" s="24">
        <v>8750</v>
      </c>
      <c r="D13" s="24">
        <v>4150</v>
      </c>
      <c r="E13" s="214">
        <f t="shared" si="0"/>
        <v>47.42857142857143</v>
      </c>
    </row>
    <row r="14" spans="1:5" ht="27" customHeight="1">
      <c r="A14" s="9" t="s">
        <v>448</v>
      </c>
      <c r="B14" s="24">
        <v>23233</v>
      </c>
      <c r="C14" s="24">
        <v>23721</v>
      </c>
      <c r="D14" s="24">
        <v>4904</v>
      </c>
      <c r="E14" s="214">
        <f t="shared" si="0"/>
        <v>20.673664685299943</v>
      </c>
    </row>
    <row r="15" spans="1:5" ht="27" customHeight="1">
      <c r="A15" s="9" t="s">
        <v>37</v>
      </c>
      <c r="B15" s="24">
        <v>9448</v>
      </c>
      <c r="C15" s="24">
        <v>9448</v>
      </c>
      <c r="D15" s="24">
        <v>5780</v>
      </c>
      <c r="E15" s="214">
        <f t="shared" si="0"/>
        <v>61.176968670618116</v>
      </c>
    </row>
    <row r="16" spans="1:5" ht="27" customHeight="1">
      <c r="A16" s="9" t="s">
        <v>197</v>
      </c>
      <c r="B16" s="24">
        <v>240</v>
      </c>
      <c r="C16" s="24">
        <v>240</v>
      </c>
      <c r="D16" s="24">
        <v>37</v>
      </c>
      <c r="E16" s="214">
        <f t="shared" si="0"/>
        <v>15.416666666666668</v>
      </c>
    </row>
    <row r="17" spans="1:5" ht="27" customHeight="1">
      <c r="A17" s="154" t="s">
        <v>449</v>
      </c>
      <c r="B17" s="202">
        <v>0</v>
      </c>
      <c r="C17" s="202">
        <v>1653</v>
      </c>
      <c r="D17" s="202">
        <v>1653</v>
      </c>
      <c r="E17" s="214">
        <f t="shared" si="0"/>
        <v>100</v>
      </c>
    </row>
    <row r="18" spans="1:5" ht="27" customHeight="1">
      <c r="A18" s="112" t="s">
        <v>450</v>
      </c>
      <c r="B18" s="114">
        <f>SUM(B11:B17)</f>
        <v>108723</v>
      </c>
      <c r="C18" s="114">
        <f>SUM(C11:C17)</f>
        <v>110375</v>
      </c>
      <c r="D18" s="114">
        <f>SUM(D11:D17)</f>
        <v>39857</v>
      </c>
      <c r="E18" s="61">
        <f t="shared" si="0"/>
        <v>36.110532276330694</v>
      </c>
    </row>
    <row r="19" spans="1:5" ht="27" customHeight="1">
      <c r="A19" s="9" t="s">
        <v>38</v>
      </c>
      <c r="B19" s="24">
        <v>24456</v>
      </c>
      <c r="C19" s="24">
        <v>24456</v>
      </c>
      <c r="D19" s="24">
        <v>9014</v>
      </c>
      <c r="E19" s="214">
        <f t="shared" si="0"/>
        <v>36.85803074910042</v>
      </c>
    </row>
    <row r="20" spans="1:5" ht="27" customHeight="1">
      <c r="A20" s="203" t="s">
        <v>90</v>
      </c>
      <c r="B20" s="24">
        <v>250</v>
      </c>
      <c r="C20" s="24">
        <v>250</v>
      </c>
      <c r="D20" s="24">
        <v>97</v>
      </c>
      <c r="E20" s="214">
        <f t="shared" si="0"/>
        <v>38.800000000000004</v>
      </c>
    </row>
    <row r="21" spans="1:5" ht="27" customHeight="1">
      <c r="A21" s="13" t="s">
        <v>451</v>
      </c>
      <c r="B21" s="26">
        <f>SUM(B19:B20)</f>
        <v>24706</v>
      </c>
      <c r="C21" s="26">
        <f>SUM(C19:C20)</f>
        <v>24706</v>
      </c>
      <c r="D21" s="26">
        <f>SUM(D19:D20)</f>
        <v>9111</v>
      </c>
      <c r="E21" s="61">
        <f t="shared" si="0"/>
        <v>36.877681534849835</v>
      </c>
    </row>
    <row r="22" spans="1:5" ht="27" customHeight="1">
      <c r="A22" s="13" t="s">
        <v>452</v>
      </c>
      <c r="B22" s="26">
        <v>0</v>
      </c>
      <c r="C22" s="26">
        <v>0</v>
      </c>
      <c r="D22" s="26">
        <v>88</v>
      </c>
      <c r="E22" s="61">
        <v>0</v>
      </c>
    </row>
    <row r="23" spans="1:5" s="181" customFormat="1" ht="27" customHeight="1" thickBot="1">
      <c r="A23" s="178" t="s">
        <v>91</v>
      </c>
      <c r="B23" s="204">
        <f>SUM(B18+B21+B22)</f>
        <v>133429</v>
      </c>
      <c r="C23" s="204">
        <f>SUM(C18+C21+C22)</f>
        <v>135081</v>
      </c>
      <c r="D23" s="204">
        <f>SUM(D18+D21+D22)</f>
        <v>49056</v>
      </c>
      <c r="E23" s="215">
        <f>D23/C23*100</f>
        <v>36.31598818486686</v>
      </c>
    </row>
    <row r="24" spans="4:5" ht="30" customHeight="1">
      <c r="D24" s="366"/>
      <c r="E24" s="366"/>
    </row>
    <row r="25" spans="4:5" ht="30" customHeight="1">
      <c r="D25" s="353" t="s">
        <v>225</v>
      </c>
      <c r="E25" s="353"/>
    </row>
    <row r="26" spans="1:5" ht="30" customHeight="1">
      <c r="A26" s="340" t="s">
        <v>39</v>
      </c>
      <c r="B26" s="340"/>
      <c r="C26" s="340"/>
      <c r="D26" s="340"/>
      <c r="E26" s="340"/>
    </row>
    <row r="27" spans="1:5" ht="30" customHeight="1">
      <c r="A27" s="340" t="s">
        <v>419</v>
      </c>
      <c r="B27" s="340"/>
      <c r="C27" s="340"/>
      <c r="D27" s="340"/>
      <c r="E27" s="340"/>
    </row>
    <row r="28" spans="4:5" ht="30" customHeight="1" thickBot="1">
      <c r="D28" s="341" t="s">
        <v>0</v>
      </c>
      <c r="E28" s="341"/>
    </row>
    <row r="29" spans="1:5" ht="30" customHeight="1">
      <c r="A29" s="356" t="s">
        <v>5</v>
      </c>
      <c r="B29" s="20" t="s">
        <v>2</v>
      </c>
      <c r="C29" s="20" t="s">
        <v>6</v>
      </c>
      <c r="D29" s="20" t="s">
        <v>7</v>
      </c>
      <c r="E29" s="343" t="s">
        <v>8</v>
      </c>
    </row>
    <row r="30" spans="1:5" ht="30" customHeight="1">
      <c r="A30" s="342"/>
      <c r="B30" s="339" t="s">
        <v>9</v>
      </c>
      <c r="C30" s="339"/>
      <c r="D30" s="339"/>
      <c r="E30" s="344"/>
    </row>
    <row r="31" spans="1:5" ht="27" customHeight="1">
      <c r="A31" s="23" t="s">
        <v>40</v>
      </c>
      <c r="B31" s="24">
        <v>285766</v>
      </c>
      <c r="C31" s="24">
        <v>310389</v>
      </c>
      <c r="D31" s="24">
        <v>170403</v>
      </c>
      <c r="E31" s="60">
        <f aca="true" t="shared" si="1" ref="E31:E52">D31/C31*100</f>
        <v>54.89981925905879</v>
      </c>
    </row>
    <row r="32" spans="1:5" ht="27" customHeight="1">
      <c r="A32" s="23" t="s">
        <v>41</v>
      </c>
      <c r="B32" s="24">
        <v>41567</v>
      </c>
      <c r="C32" s="24">
        <v>44715</v>
      </c>
      <c r="D32" s="24">
        <v>28007</v>
      </c>
      <c r="E32" s="60">
        <f t="shared" si="1"/>
        <v>62.63446270826345</v>
      </c>
    </row>
    <row r="33" spans="1:5" ht="27" customHeight="1">
      <c r="A33" s="23" t="s">
        <v>12</v>
      </c>
      <c r="B33" s="24">
        <v>46497</v>
      </c>
      <c r="C33" s="24">
        <v>47823</v>
      </c>
      <c r="D33" s="24">
        <v>25801</v>
      </c>
      <c r="E33" s="60">
        <f t="shared" si="1"/>
        <v>53.95102774815466</v>
      </c>
    </row>
    <row r="34" spans="1:5" ht="27" customHeight="1">
      <c r="A34" s="25" t="s">
        <v>201</v>
      </c>
      <c r="B34" s="26">
        <f>SUM(B31:B33)</f>
        <v>373830</v>
      </c>
      <c r="C34" s="26">
        <f>SUM(C31:C33)</f>
        <v>402927</v>
      </c>
      <c r="D34" s="26">
        <f>SUM(D31:D33)</f>
        <v>224211</v>
      </c>
      <c r="E34" s="212">
        <f t="shared" si="1"/>
        <v>55.64556358844158</v>
      </c>
    </row>
    <row r="35" spans="1:5" ht="27" customHeight="1">
      <c r="A35" s="25" t="s">
        <v>460</v>
      </c>
      <c r="B35" s="26">
        <v>97342</v>
      </c>
      <c r="C35" s="26">
        <v>102315</v>
      </c>
      <c r="D35" s="26">
        <v>53941</v>
      </c>
      <c r="E35" s="212">
        <f t="shared" si="1"/>
        <v>52.72051996285979</v>
      </c>
    </row>
    <row r="36" spans="1:5" ht="27" customHeight="1">
      <c r="A36" s="25" t="s">
        <v>453</v>
      </c>
      <c r="B36" s="26">
        <f>SUM(B34:B35)</f>
        <v>471172</v>
      </c>
      <c r="C36" s="26">
        <f>SUM(C34:C35)</f>
        <v>505242</v>
      </c>
      <c r="D36" s="26">
        <f>SUM(D34:D35)</f>
        <v>278152</v>
      </c>
      <c r="E36" s="212">
        <f t="shared" si="1"/>
        <v>55.053222020338765</v>
      </c>
    </row>
    <row r="37" spans="1:5" ht="27" customHeight="1">
      <c r="A37" s="25" t="s">
        <v>454</v>
      </c>
      <c r="B37" s="26">
        <v>17843</v>
      </c>
      <c r="C37" s="26">
        <v>0</v>
      </c>
      <c r="D37" s="26">
        <v>0</v>
      </c>
      <c r="E37" s="212">
        <v>0</v>
      </c>
    </row>
    <row r="38" spans="1:5" ht="27" customHeight="1">
      <c r="A38" s="23" t="s">
        <v>42</v>
      </c>
      <c r="B38" s="24">
        <v>39220</v>
      </c>
      <c r="C38" s="24">
        <v>39411</v>
      </c>
      <c r="D38" s="24">
        <v>21828</v>
      </c>
      <c r="E38" s="60">
        <f t="shared" si="1"/>
        <v>55.38555225698409</v>
      </c>
    </row>
    <row r="39" spans="1:5" ht="27" customHeight="1">
      <c r="A39" s="23" t="s">
        <v>43</v>
      </c>
      <c r="B39" s="24">
        <v>7017</v>
      </c>
      <c r="C39" s="24">
        <v>7010</v>
      </c>
      <c r="D39" s="24">
        <v>3176</v>
      </c>
      <c r="E39" s="60">
        <f t="shared" si="1"/>
        <v>45.30670470756063</v>
      </c>
    </row>
    <row r="40" spans="1:5" ht="27" customHeight="1">
      <c r="A40" s="23" t="s">
        <v>44</v>
      </c>
      <c r="B40" s="24">
        <v>131390</v>
      </c>
      <c r="C40" s="24">
        <v>140835</v>
      </c>
      <c r="D40" s="24">
        <v>86311</v>
      </c>
      <c r="E40" s="60">
        <f t="shared" si="1"/>
        <v>61.28519189122022</v>
      </c>
    </row>
    <row r="41" spans="1:5" ht="27" customHeight="1">
      <c r="A41" s="23" t="s">
        <v>45</v>
      </c>
      <c r="B41" s="24">
        <v>19077</v>
      </c>
      <c r="C41" s="24">
        <v>19076</v>
      </c>
      <c r="D41" s="24">
        <v>10913</v>
      </c>
      <c r="E41" s="60">
        <f t="shared" si="1"/>
        <v>57.208010065003144</v>
      </c>
    </row>
    <row r="42" spans="1:5" ht="27" customHeight="1">
      <c r="A42" s="23" t="s">
        <v>46</v>
      </c>
      <c r="B42" s="24">
        <v>47992</v>
      </c>
      <c r="C42" s="24">
        <v>50875</v>
      </c>
      <c r="D42" s="24">
        <v>28389</v>
      </c>
      <c r="E42" s="60">
        <f t="shared" si="1"/>
        <v>55.8014742014742</v>
      </c>
    </row>
    <row r="43" spans="1:5" ht="27" customHeight="1">
      <c r="A43" s="23" t="s">
        <v>47</v>
      </c>
      <c r="B43" s="24">
        <v>4453</v>
      </c>
      <c r="C43" s="24">
        <v>4453</v>
      </c>
      <c r="D43" s="24">
        <v>1302</v>
      </c>
      <c r="E43" s="60">
        <f t="shared" si="1"/>
        <v>29.238715472715022</v>
      </c>
    </row>
    <row r="44" spans="1:5" ht="27" customHeight="1">
      <c r="A44" s="23" t="s">
        <v>48</v>
      </c>
      <c r="B44" s="27">
        <v>7054</v>
      </c>
      <c r="C44" s="27">
        <v>10423</v>
      </c>
      <c r="D44" s="27">
        <v>5523</v>
      </c>
      <c r="E44" s="60">
        <f t="shared" si="1"/>
        <v>52.98858294157153</v>
      </c>
    </row>
    <row r="45" spans="1:5" ht="27" customHeight="1">
      <c r="A45" s="113" t="s">
        <v>455</v>
      </c>
      <c r="B45" s="114">
        <f>SUM(B38:B44)</f>
        <v>256203</v>
      </c>
      <c r="C45" s="114">
        <f>SUM(C38:C44)</f>
        <v>272083</v>
      </c>
      <c r="D45" s="114">
        <f>SUM(D38:D44)</f>
        <v>157442</v>
      </c>
      <c r="E45" s="212">
        <f t="shared" si="1"/>
        <v>57.865430769287315</v>
      </c>
    </row>
    <row r="46" spans="1:5" s="207" customFormat="1" ht="27" customHeight="1">
      <c r="A46" s="205" t="s">
        <v>49</v>
      </c>
      <c r="B46" s="206">
        <v>0</v>
      </c>
      <c r="C46" s="206">
        <v>0</v>
      </c>
      <c r="D46" s="206">
        <v>184</v>
      </c>
      <c r="E46" s="212">
        <v>0</v>
      </c>
    </row>
    <row r="47" spans="1:5" s="207" customFormat="1" ht="27" customHeight="1">
      <c r="A47" s="205" t="s">
        <v>50</v>
      </c>
      <c r="B47" s="206">
        <v>5291</v>
      </c>
      <c r="C47" s="206">
        <v>5390</v>
      </c>
      <c r="D47" s="206">
        <v>5142</v>
      </c>
      <c r="E47" s="212">
        <f t="shared" si="1"/>
        <v>95.39888682745826</v>
      </c>
    </row>
    <row r="48" spans="1:5" ht="27" customHeight="1">
      <c r="A48" s="23" t="s">
        <v>92</v>
      </c>
      <c r="B48" s="27">
        <v>0</v>
      </c>
      <c r="C48" s="27">
        <v>692</v>
      </c>
      <c r="D48" s="27">
        <v>3067</v>
      </c>
      <c r="E48" s="60">
        <f t="shared" si="1"/>
        <v>443.2080924855492</v>
      </c>
    </row>
    <row r="49" spans="1:5" ht="27" customHeight="1">
      <c r="A49" s="23" t="s">
        <v>456</v>
      </c>
      <c r="B49" s="27">
        <v>0</v>
      </c>
      <c r="C49" s="27">
        <v>53</v>
      </c>
      <c r="D49" s="27">
        <v>54</v>
      </c>
      <c r="E49" s="60">
        <f t="shared" si="1"/>
        <v>101.88679245283019</v>
      </c>
    </row>
    <row r="50" spans="1:5" s="16" customFormat="1" ht="27" customHeight="1">
      <c r="A50" s="208" t="s">
        <v>457</v>
      </c>
      <c r="B50" s="209">
        <f>SUM(B48:B49)</f>
        <v>0</v>
      </c>
      <c r="C50" s="209">
        <f>SUM(C48:C49)</f>
        <v>745</v>
      </c>
      <c r="D50" s="209">
        <f>SUM(D48:D49)</f>
        <v>3121</v>
      </c>
      <c r="E50" s="212">
        <f t="shared" si="1"/>
        <v>418.9261744966443</v>
      </c>
    </row>
    <row r="51" spans="1:5" ht="27" customHeight="1">
      <c r="A51" s="208" t="s">
        <v>461</v>
      </c>
      <c r="B51" s="26">
        <v>5291</v>
      </c>
      <c r="C51" s="26">
        <v>6135</v>
      </c>
      <c r="D51" s="26">
        <v>8447</v>
      </c>
      <c r="E51" s="212">
        <f t="shared" si="1"/>
        <v>137.68541157294214</v>
      </c>
    </row>
    <row r="52" spans="1:5" s="181" customFormat="1" ht="27" customHeight="1" thickBot="1">
      <c r="A52" s="210" t="s">
        <v>51</v>
      </c>
      <c r="B52" s="204">
        <f>SUM(B51,B45)</f>
        <v>261494</v>
      </c>
      <c r="C52" s="204">
        <f>SUM(C51,C45)</f>
        <v>278218</v>
      </c>
      <c r="D52" s="204">
        <f>SUM(D51,D45)</f>
        <v>165889</v>
      </c>
      <c r="E52" s="213">
        <f t="shared" si="1"/>
        <v>59.62554543559367</v>
      </c>
    </row>
  </sheetData>
  <mergeCells count="16">
    <mergeCell ref="B30:D30"/>
    <mergeCell ref="D24:E24"/>
    <mergeCell ref="D25:E25"/>
    <mergeCell ref="A26:E26"/>
    <mergeCell ref="A27:E27"/>
    <mergeCell ref="D28:E28"/>
    <mergeCell ref="A29:A30"/>
    <mergeCell ref="E29:E30"/>
    <mergeCell ref="D1:E1"/>
    <mergeCell ref="A6:A7"/>
    <mergeCell ref="E6:E7"/>
    <mergeCell ref="B7:D7"/>
    <mergeCell ref="D2:E2"/>
    <mergeCell ref="A3:E3"/>
    <mergeCell ref="A4:E4"/>
    <mergeCell ref="D5:E5"/>
  </mergeCells>
  <printOptions horizontalCentered="1"/>
  <pageMargins left="0.61" right="0.68" top="0.49" bottom="0.31" header="0.5118110236220472" footer="0.37"/>
  <pageSetup horizontalDpi="300" verticalDpi="300" orientation="landscape" paperSize="9" scale="65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75" zoomScaleSheetLayoutView="75" workbookViewId="0" topLeftCell="A1">
      <selection activeCell="C44" sqref="C44"/>
    </sheetView>
  </sheetViews>
  <sheetFormatPr defaultColWidth="9.00390625" defaultRowHeight="27.75" customHeight="1"/>
  <cols>
    <col min="1" max="1" width="5.375" style="216" customWidth="1"/>
    <col min="2" max="2" width="89.375" style="217" customWidth="1"/>
    <col min="3" max="4" width="15.75390625" style="216" customWidth="1"/>
    <col min="5" max="5" width="15.625" style="216" customWidth="1"/>
    <col min="6" max="6" width="11.25390625" style="216" customWidth="1"/>
    <col min="7" max="16384" width="9.125" style="216" customWidth="1"/>
  </cols>
  <sheetData>
    <row r="1" spans="4:6" ht="27.75" customHeight="1">
      <c r="D1" s="367"/>
      <c r="E1" s="367"/>
      <c r="F1" s="367"/>
    </row>
    <row r="2" spans="4:6" ht="27.75" customHeight="1">
      <c r="D2" s="368" t="s">
        <v>101</v>
      </c>
      <c r="E2" s="368"/>
      <c r="F2" s="368"/>
    </row>
    <row r="3" spans="1:6" ht="27.75" customHeight="1">
      <c r="A3" s="369" t="s">
        <v>72</v>
      </c>
      <c r="B3" s="369"/>
      <c r="C3" s="369"/>
      <c r="D3" s="369"/>
      <c r="E3" s="369"/>
      <c r="F3" s="369"/>
    </row>
    <row r="4" spans="1:6" ht="27.75" customHeight="1">
      <c r="A4" s="369" t="s">
        <v>480</v>
      </c>
      <c r="B4" s="369"/>
      <c r="C4" s="369"/>
      <c r="D4" s="369"/>
      <c r="E4" s="369"/>
      <c r="F4" s="369"/>
    </row>
    <row r="5" spans="1:6" ht="27.75" customHeight="1" thickBot="1">
      <c r="A5" s="218"/>
      <c r="B5" s="219"/>
      <c r="C5" s="219"/>
      <c r="D5" s="372" t="s">
        <v>0</v>
      </c>
      <c r="E5" s="372"/>
      <c r="F5" s="372"/>
    </row>
    <row r="6" spans="1:6" s="222" customFormat="1" ht="27.75" customHeight="1">
      <c r="A6" s="373" t="s">
        <v>62</v>
      </c>
      <c r="B6" s="374"/>
      <c r="C6" s="220" t="s">
        <v>2</v>
      </c>
      <c r="D6" s="220" t="s">
        <v>6</v>
      </c>
      <c r="E6" s="221" t="s">
        <v>73</v>
      </c>
      <c r="F6" s="377" t="s">
        <v>8</v>
      </c>
    </row>
    <row r="7" spans="1:6" s="222" customFormat="1" ht="27.75" customHeight="1" thickBot="1">
      <c r="A7" s="375"/>
      <c r="B7" s="376"/>
      <c r="C7" s="376" t="s">
        <v>74</v>
      </c>
      <c r="D7" s="376"/>
      <c r="E7" s="379"/>
      <c r="F7" s="378"/>
    </row>
    <row r="8" spans="1:6" s="222" customFormat="1" ht="27.75" customHeight="1">
      <c r="A8" s="223"/>
      <c r="B8" s="224" t="s">
        <v>462</v>
      </c>
      <c r="C8" s="225">
        <v>295434</v>
      </c>
      <c r="D8" s="225">
        <v>300481</v>
      </c>
      <c r="E8" s="225">
        <v>168063</v>
      </c>
      <c r="F8" s="226">
        <f aca="true" t="shared" si="0" ref="F8:F20">E8/D8*100</f>
        <v>55.9313234447436</v>
      </c>
    </row>
    <row r="9" spans="1:6" ht="27.75" customHeight="1">
      <c r="A9" s="227"/>
      <c r="B9" s="228" t="s">
        <v>93</v>
      </c>
      <c r="C9" s="229">
        <v>1500</v>
      </c>
      <c r="D9" s="229">
        <v>1400</v>
      </c>
      <c r="E9" s="230">
        <v>520</v>
      </c>
      <c r="F9" s="231">
        <f t="shared" si="0"/>
        <v>37.142857142857146</v>
      </c>
    </row>
    <row r="10" spans="1:6" ht="27.75" customHeight="1">
      <c r="A10" s="232"/>
      <c r="B10" s="233" t="s">
        <v>94</v>
      </c>
      <c r="C10" s="234">
        <v>0</v>
      </c>
      <c r="D10" s="234">
        <v>0</v>
      </c>
      <c r="E10" s="235">
        <v>886</v>
      </c>
      <c r="F10" s="231">
        <v>0</v>
      </c>
    </row>
    <row r="11" spans="1:6" ht="27.75" customHeight="1">
      <c r="A11" s="232"/>
      <c r="B11" s="233" t="s">
        <v>463</v>
      </c>
      <c r="C11" s="234">
        <v>0</v>
      </c>
      <c r="D11" s="234">
        <v>0</v>
      </c>
      <c r="E11" s="235">
        <v>319</v>
      </c>
      <c r="F11" s="231">
        <v>0</v>
      </c>
    </row>
    <row r="12" spans="1:6" s="222" customFormat="1" ht="27.75" customHeight="1">
      <c r="A12" s="236"/>
      <c r="B12" s="237" t="s">
        <v>464</v>
      </c>
      <c r="C12" s="238">
        <f>SUM(C9:C11)</f>
        <v>1500</v>
      </c>
      <c r="D12" s="238">
        <f>SUM(D9:D11)</f>
        <v>1400</v>
      </c>
      <c r="E12" s="238">
        <f>SUM(E9:E11)</f>
        <v>1725</v>
      </c>
      <c r="F12" s="239">
        <f t="shared" si="0"/>
        <v>123.21428571428572</v>
      </c>
    </row>
    <row r="13" spans="1:6" s="222" customFormat="1" ht="27.75" customHeight="1">
      <c r="A13" s="240"/>
      <c r="B13" s="241" t="s">
        <v>465</v>
      </c>
      <c r="C13" s="242">
        <f>SUM(C8+C12)</f>
        <v>296934</v>
      </c>
      <c r="D13" s="242">
        <f>SUM(D8+D12)</f>
        <v>301881</v>
      </c>
      <c r="E13" s="242">
        <f>SUM(E8+E12)</f>
        <v>169788</v>
      </c>
      <c r="F13" s="239">
        <f t="shared" si="0"/>
        <v>56.24335416935813</v>
      </c>
    </row>
    <row r="14" spans="1:6" s="248" customFormat="1" ht="27.75" customHeight="1">
      <c r="A14" s="243"/>
      <c r="B14" s="244" t="s">
        <v>466</v>
      </c>
      <c r="C14" s="245">
        <v>15000</v>
      </c>
      <c r="D14" s="245">
        <v>14940</v>
      </c>
      <c r="E14" s="246">
        <v>10616</v>
      </c>
      <c r="F14" s="247">
        <f t="shared" si="0"/>
        <v>71.05756358768407</v>
      </c>
    </row>
    <row r="15" spans="1:6" s="248" customFormat="1" ht="27.75" customHeight="1">
      <c r="A15" s="243"/>
      <c r="B15" s="244" t="s">
        <v>467</v>
      </c>
      <c r="C15" s="245">
        <v>0</v>
      </c>
      <c r="D15" s="245">
        <v>60</v>
      </c>
      <c r="E15" s="246">
        <v>60</v>
      </c>
      <c r="F15" s="247">
        <f t="shared" si="0"/>
        <v>100</v>
      </c>
    </row>
    <row r="16" spans="1:6" s="248" customFormat="1" ht="27.75" customHeight="1">
      <c r="A16" s="243"/>
      <c r="B16" s="244" t="s">
        <v>468</v>
      </c>
      <c r="C16" s="245">
        <v>2000</v>
      </c>
      <c r="D16" s="245">
        <v>100</v>
      </c>
      <c r="E16" s="246">
        <v>100</v>
      </c>
      <c r="F16" s="247">
        <f t="shared" si="0"/>
        <v>100</v>
      </c>
    </row>
    <row r="17" spans="1:6" s="248" customFormat="1" ht="27.75" customHeight="1">
      <c r="A17" s="243"/>
      <c r="B17" s="244" t="s">
        <v>469</v>
      </c>
      <c r="C17" s="245">
        <v>11782</v>
      </c>
      <c r="D17" s="245">
        <v>11781</v>
      </c>
      <c r="E17" s="246">
        <v>9780</v>
      </c>
      <c r="F17" s="247">
        <f t="shared" si="0"/>
        <v>83.01502419149477</v>
      </c>
    </row>
    <row r="18" spans="1:6" s="253" customFormat="1" ht="27.75" customHeight="1">
      <c r="A18" s="249"/>
      <c r="B18" s="250" t="s">
        <v>470</v>
      </c>
      <c r="C18" s="251">
        <f>SUM(C14:C17)</f>
        <v>28782</v>
      </c>
      <c r="D18" s="251">
        <f>SUM(D14:D17)</f>
        <v>26881</v>
      </c>
      <c r="E18" s="251">
        <f>SUM(E14:E17)</f>
        <v>20556</v>
      </c>
      <c r="F18" s="252">
        <f t="shared" si="0"/>
        <v>76.47036940590007</v>
      </c>
    </row>
    <row r="19" spans="1:6" ht="27.75" customHeight="1">
      <c r="A19" s="227"/>
      <c r="B19" s="228" t="s">
        <v>95</v>
      </c>
      <c r="C19" s="229">
        <v>1500</v>
      </c>
      <c r="D19" s="229">
        <v>3229</v>
      </c>
      <c r="E19" s="230">
        <v>1979</v>
      </c>
      <c r="F19" s="254">
        <f t="shared" si="0"/>
        <v>61.2883245586869</v>
      </c>
    </row>
    <row r="20" spans="1:6" s="222" customFormat="1" ht="27.75" customHeight="1">
      <c r="A20" s="255"/>
      <c r="B20" s="256" t="s">
        <v>471</v>
      </c>
      <c r="C20" s="257">
        <f>SUM(C18:C19)</f>
        <v>30282</v>
      </c>
      <c r="D20" s="257">
        <f>SUM(D18:D19)</f>
        <v>30110</v>
      </c>
      <c r="E20" s="257">
        <f>SUM(E18:E19)</f>
        <v>22535</v>
      </c>
      <c r="F20" s="258">
        <f t="shared" si="0"/>
        <v>74.84224510129525</v>
      </c>
    </row>
    <row r="21" spans="1:6" ht="27.75" customHeight="1">
      <c r="A21" s="259"/>
      <c r="B21" s="260" t="s">
        <v>472</v>
      </c>
      <c r="C21" s="261">
        <v>15800</v>
      </c>
      <c r="D21" s="261">
        <v>15800</v>
      </c>
      <c r="E21" s="262">
        <v>9037</v>
      </c>
      <c r="F21" s="263">
        <f>E21/D21*100</f>
        <v>57.19620253164557</v>
      </c>
    </row>
    <row r="22" spans="1:6" ht="27.75" customHeight="1">
      <c r="A22" s="264"/>
      <c r="B22" s="265" t="s">
        <v>198</v>
      </c>
      <c r="C22" s="266">
        <v>0</v>
      </c>
      <c r="D22" s="266">
        <v>15396</v>
      </c>
      <c r="E22" s="267">
        <v>15396</v>
      </c>
      <c r="F22" s="263">
        <f aca="true" t="shared" si="1" ref="F22:F31">E22/D22*100</f>
        <v>100</v>
      </c>
    </row>
    <row r="23" spans="1:6" ht="27.75" customHeight="1">
      <c r="A23" s="264"/>
      <c r="B23" s="265" t="s">
        <v>473</v>
      </c>
      <c r="C23" s="266">
        <v>63000</v>
      </c>
      <c r="D23" s="266">
        <v>47604</v>
      </c>
      <c r="E23" s="267">
        <v>12372</v>
      </c>
      <c r="F23" s="263">
        <f t="shared" si="1"/>
        <v>25.98941265439879</v>
      </c>
    </row>
    <row r="24" spans="1:6" ht="27.75" customHeight="1">
      <c r="A24" s="259"/>
      <c r="B24" s="260" t="s">
        <v>75</v>
      </c>
      <c r="C24" s="261">
        <v>2200</v>
      </c>
      <c r="D24" s="261">
        <v>2200</v>
      </c>
      <c r="E24" s="262">
        <v>1473</v>
      </c>
      <c r="F24" s="263">
        <f t="shared" si="1"/>
        <v>66.95454545454545</v>
      </c>
    </row>
    <row r="25" spans="1:6" ht="27.75" customHeight="1">
      <c r="A25" s="259"/>
      <c r="B25" s="260" t="s">
        <v>96</v>
      </c>
      <c r="C25" s="261">
        <v>35000</v>
      </c>
      <c r="D25" s="261">
        <v>35000</v>
      </c>
      <c r="E25" s="262">
        <v>9922</v>
      </c>
      <c r="F25" s="263">
        <f t="shared" si="1"/>
        <v>28.34857142857143</v>
      </c>
    </row>
    <row r="26" spans="1:6" ht="27.75" customHeight="1">
      <c r="A26" s="259"/>
      <c r="B26" s="260" t="s">
        <v>474</v>
      </c>
      <c r="C26" s="261">
        <v>2200</v>
      </c>
      <c r="D26" s="261">
        <v>2200</v>
      </c>
      <c r="E26" s="262">
        <v>1955</v>
      </c>
      <c r="F26" s="263">
        <f t="shared" si="1"/>
        <v>88.86363636363637</v>
      </c>
    </row>
    <row r="27" spans="1:6" ht="27.75" customHeight="1">
      <c r="A27" s="259"/>
      <c r="B27" s="260" t="s">
        <v>475</v>
      </c>
      <c r="C27" s="261">
        <v>5000</v>
      </c>
      <c r="D27" s="261">
        <v>5000</v>
      </c>
      <c r="E27" s="262">
        <v>0</v>
      </c>
      <c r="F27" s="263">
        <f t="shared" si="1"/>
        <v>0</v>
      </c>
    </row>
    <row r="28" spans="1:6" ht="27.75" customHeight="1">
      <c r="A28" s="259"/>
      <c r="B28" s="260" t="s">
        <v>476</v>
      </c>
      <c r="C28" s="261">
        <v>20000</v>
      </c>
      <c r="D28" s="261">
        <v>20000</v>
      </c>
      <c r="E28" s="262">
        <v>0</v>
      </c>
      <c r="F28" s="263">
        <f t="shared" si="1"/>
        <v>0</v>
      </c>
    </row>
    <row r="29" spans="1:6" ht="27.75" customHeight="1">
      <c r="A29" s="259"/>
      <c r="B29" s="260" t="s">
        <v>76</v>
      </c>
      <c r="C29" s="261">
        <v>7800</v>
      </c>
      <c r="D29" s="261">
        <v>7800</v>
      </c>
      <c r="E29" s="262">
        <v>3987</v>
      </c>
      <c r="F29" s="263">
        <f t="shared" si="1"/>
        <v>51.11538461538462</v>
      </c>
    </row>
    <row r="30" spans="1:6" ht="27.75" customHeight="1">
      <c r="A30" s="259"/>
      <c r="B30" s="260" t="s">
        <v>77</v>
      </c>
      <c r="C30" s="261">
        <v>2000</v>
      </c>
      <c r="D30" s="261">
        <v>2000</v>
      </c>
      <c r="E30" s="262">
        <v>940</v>
      </c>
      <c r="F30" s="263">
        <f t="shared" si="1"/>
        <v>47</v>
      </c>
    </row>
    <row r="31" spans="1:6" ht="27.75" customHeight="1">
      <c r="A31" s="259"/>
      <c r="B31" s="260" t="s">
        <v>159</v>
      </c>
      <c r="C31" s="261">
        <v>4432</v>
      </c>
      <c r="D31" s="261">
        <v>4432</v>
      </c>
      <c r="E31" s="262">
        <v>3180</v>
      </c>
      <c r="F31" s="263">
        <f t="shared" si="1"/>
        <v>71.75090252707581</v>
      </c>
    </row>
    <row r="32" spans="1:6" ht="27.75" customHeight="1">
      <c r="A32" s="259"/>
      <c r="B32" s="260" t="s">
        <v>97</v>
      </c>
      <c r="C32" s="261">
        <v>1200</v>
      </c>
      <c r="D32" s="261">
        <v>1200</v>
      </c>
      <c r="E32" s="262">
        <v>640</v>
      </c>
      <c r="F32" s="263">
        <f>E32/D32*100</f>
        <v>53.333333333333336</v>
      </c>
    </row>
    <row r="33" spans="1:6" ht="27.75" customHeight="1">
      <c r="A33" s="259"/>
      <c r="B33" s="260" t="s">
        <v>160</v>
      </c>
      <c r="C33" s="261">
        <v>0</v>
      </c>
      <c r="D33" s="261">
        <v>88</v>
      </c>
      <c r="E33" s="262">
        <v>107</v>
      </c>
      <c r="F33" s="263">
        <f aca="true" t="shared" si="2" ref="F33:F49">E33/D33*100</f>
        <v>121.59090909090908</v>
      </c>
    </row>
    <row r="34" spans="1:6" ht="27.75" customHeight="1">
      <c r="A34" s="259"/>
      <c r="B34" s="260" t="s">
        <v>199</v>
      </c>
      <c r="C34" s="261">
        <v>0</v>
      </c>
      <c r="D34" s="261">
        <v>210</v>
      </c>
      <c r="E34" s="262">
        <v>260</v>
      </c>
      <c r="F34" s="263">
        <f t="shared" si="2"/>
        <v>123.80952380952381</v>
      </c>
    </row>
    <row r="35" spans="1:6" ht="27.75" customHeight="1">
      <c r="A35" s="259"/>
      <c r="B35" s="260" t="s">
        <v>161</v>
      </c>
      <c r="C35" s="261">
        <v>5000</v>
      </c>
      <c r="D35" s="261">
        <v>5000</v>
      </c>
      <c r="E35" s="262">
        <v>3434</v>
      </c>
      <c r="F35" s="263">
        <f t="shared" si="2"/>
        <v>68.67999999999999</v>
      </c>
    </row>
    <row r="36" spans="1:6" ht="27.75" customHeight="1">
      <c r="A36" s="259"/>
      <c r="B36" s="260" t="s">
        <v>78</v>
      </c>
      <c r="C36" s="261">
        <v>3650</v>
      </c>
      <c r="D36" s="261">
        <v>5250</v>
      </c>
      <c r="E36" s="262">
        <v>3862</v>
      </c>
      <c r="F36" s="263">
        <f t="shared" si="2"/>
        <v>73.56190476190476</v>
      </c>
    </row>
    <row r="37" spans="1:6" s="222" customFormat="1" ht="27.75" customHeight="1">
      <c r="A37" s="268"/>
      <c r="B37" s="269" t="s">
        <v>162</v>
      </c>
      <c r="C37" s="270">
        <f>SUM(C21:C36)</f>
        <v>167282</v>
      </c>
      <c r="D37" s="270">
        <f>SUM(D21:D36)</f>
        <v>169180</v>
      </c>
      <c r="E37" s="270">
        <f>SUM(E21:E36)</f>
        <v>66565</v>
      </c>
      <c r="F37" s="271">
        <f t="shared" si="2"/>
        <v>39.3456673365646</v>
      </c>
    </row>
    <row r="38" spans="1:6" s="276" customFormat="1" ht="27.75" customHeight="1">
      <c r="A38" s="272"/>
      <c r="B38" s="273" t="s">
        <v>98</v>
      </c>
      <c r="C38" s="274">
        <v>500</v>
      </c>
      <c r="D38" s="274">
        <v>500</v>
      </c>
      <c r="E38" s="275">
        <v>96</v>
      </c>
      <c r="F38" s="263">
        <f t="shared" si="2"/>
        <v>19.2</v>
      </c>
    </row>
    <row r="39" spans="1:6" s="276" customFormat="1" ht="27.75" customHeight="1">
      <c r="A39" s="272"/>
      <c r="B39" s="273" t="s">
        <v>99</v>
      </c>
      <c r="C39" s="274">
        <v>3500</v>
      </c>
      <c r="D39" s="274">
        <v>3500</v>
      </c>
      <c r="E39" s="275">
        <v>1981</v>
      </c>
      <c r="F39" s="263">
        <f t="shared" si="2"/>
        <v>56.599999999999994</v>
      </c>
    </row>
    <row r="40" spans="1:6" s="276" customFormat="1" ht="27.75" customHeight="1">
      <c r="A40" s="277"/>
      <c r="B40" s="278" t="s">
        <v>227</v>
      </c>
      <c r="C40" s="279">
        <v>0</v>
      </c>
      <c r="D40" s="279">
        <v>5718</v>
      </c>
      <c r="E40" s="280">
        <v>0</v>
      </c>
      <c r="F40" s="263">
        <f t="shared" si="2"/>
        <v>0</v>
      </c>
    </row>
    <row r="41" spans="1:6" s="222" customFormat="1" ht="27.75" customHeight="1">
      <c r="A41" s="281"/>
      <c r="B41" s="282" t="s">
        <v>79</v>
      </c>
      <c r="C41" s="283">
        <f>SUM(C38:C40)</f>
        <v>4000</v>
      </c>
      <c r="D41" s="283">
        <f>SUM(D38:D40)</f>
        <v>9718</v>
      </c>
      <c r="E41" s="283">
        <f>SUM(E38:E40)</f>
        <v>2077</v>
      </c>
      <c r="F41" s="271">
        <f t="shared" si="2"/>
        <v>21.37271043424573</v>
      </c>
    </row>
    <row r="42" spans="1:6" s="222" customFormat="1" ht="27.75" customHeight="1">
      <c r="A42" s="281"/>
      <c r="B42" s="282" t="s">
        <v>228</v>
      </c>
      <c r="C42" s="283">
        <v>0</v>
      </c>
      <c r="D42" s="283">
        <v>2481</v>
      </c>
      <c r="E42" s="283">
        <v>2085</v>
      </c>
      <c r="F42" s="271">
        <f t="shared" si="2"/>
        <v>84.03869407496977</v>
      </c>
    </row>
    <row r="43" spans="1:6" s="222" customFormat="1" ht="27.75" customHeight="1">
      <c r="A43" s="281"/>
      <c r="B43" s="282" t="s">
        <v>200</v>
      </c>
      <c r="C43" s="283">
        <v>1826</v>
      </c>
      <c r="D43" s="283">
        <v>1826</v>
      </c>
      <c r="E43" s="283">
        <v>656</v>
      </c>
      <c r="F43" s="284">
        <f t="shared" si="2"/>
        <v>35.92552026286966</v>
      </c>
    </row>
    <row r="44" spans="1:6" s="222" customFormat="1" ht="27.75" customHeight="1" thickBot="1">
      <c r="A44" s="370" t="s">
        <v>52</v>
      </c>
      <c r="B44" s="371"/>
      <c r="C44" s="285">
        <f>SUM(C37+C41+C42+C43)</f>
        <v>173108</v>
      </c>
      <c r="D44" s="285">
        <v>183205</v>
      </c>
      <c r="E44" s="285">
        <v>71383</v>
      </c>
      <c r="F44" s="286">
        <f t="shared" si="2"/>
        <v>38.9634562375481</v>
      </c>
    </row>
    <row r="45" spans="1:6" ht="27.75" customHeight="1">
      <c r="A45" s="287"/>
      <c r="B45" s="288" t="s">
        <v>100</v>
      </c>
      <c r="C45" s="289">
        <v>0</v>
      </c>
      <c r="D45" s="289">
        <v>935</v>
      </c>
      <c r="E45" s="289">
        <v>1008</v>
      </c>
      <c r="F45" s="290">
        <f t="shared" si="2"/>
        <v>107.80748663101605</v>
      </c>
    </row>
    <row r="46" spans="1:6" s="222" customFormat="1" ht="27.75" customHeight="1">
      <c r="A46" s="281"/>
      <c r="B46" s="282" t="s">
        <v>477</v>
      </c>
      <c r="C46" s="283">
        <f>SUM(C44:C45)</f>
        <v>173108</v>
      </c>
      <c r="D46" s="283">
        <f>SUM(D44:D45)</f>
        <v>184140</v>
      </c>
      <c r="E46" s="283">
        <f>SUM(E44:E45)</f>
        <v>72391</v>
      </c>
      <c r="F46" s="284">
        <f t="shared" si="2"/>
        <v>39.313022700119475</v>
      </c>
    </row>
    <row r="47" spans="1:6" s="222" customFormat="1" ht="27.75" customHeight="1">
      <c r="A47" s="281"/>
      <c r="B47" s="282" t="s">
        <v>481</v>
      </c>
      <c r="C47" s="283">
        <v>4200</v>
      </c>
      <c r="D47" s="283">
        <v>4200</v>
      </c>
      <c r="E47" s="283">
        <v>5</v>
      </c>
      <c r="F47" s="284">
        <f t="shared" si="2"/>
        <v>0.11904761904761905</v>
      </c>
    </row>
    <row r="48" spans="1:6" s="222" customFormat="1" ht="27.75" customHeight="1">
      <c r="A48" s="291"/>
      <c r="B48" s="237" t="s">
        <v>478</v>
      </c>
      <c r="C48" s="270">
        <f>SUM(C8+C12+C18+C46)</f>
        <v>498824</v>
      </c>
      <c r="D48" s="270">
        <f>SUM(D8+D12+D18+D46)</f>
        <v>512902</v>
      </c>
      <c r="E48" s="270">
        <f>SUM(E8+E12+E18+E46)</f>
        <v>262735</v>
      </c>
      <c r="F48" s="284">
        <f t="shared" si="2"/>
        <v>51.22518531805296</v>
      </c>
    </row>
    <row r="49" spans="1:6" s="222" customFormat="1" ht="27.75" customHeight="1" thickBot="1">
      <c r="A49" s="292"/>
      <c r="B49" s="293" t="s">
        <v>479</v>
      </c>
      <c r="C49" s="285">
        <f>SUM(C19)</f>
        <v>1500</v>
      </c>
      <c r="D49" s="285">
        <f>SUM(D19)</f>
        <v>3229</v>
      </c>
      <c r="E49" s="285">
        <f>SUM(E19)</f>
        <v>1979</v>
      </c>
      <c r="F49" s="286">
        <f t="shared" si="2"/>
        <v>61.2883245586869</v>
      </c>
    </row>
  </sheetData>
  <mergeCells count="9">
    <mergeCell ref="A44:B44"/>
    <mergeCell ref="D5:F5"/>
    <mergeCell ref="A6:B7"/>
    <mergeCell ref="F6:F7"/>
    <mergeCell ref="C7:E7"/>
    <mergeCell ref="D1:F1"/>
    <mergeCell ref="D2:F2"/>
    <mergeCell ref="A4:F4"/>
    <mergeCell ref="A3:F3"/>
  </mergeCells>
  <printOptions horizontalCentered="1"/>
  <pageMargins left="0.5905511811023623" right="0.27" top="0.7086614173228347" bottom="0.2755905511811024" header="0.3937007874015748" footer="0.2755905511811024"/>
  <pageSetup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B10">
      <selection activeCell="J19" sqref="J19"/>
    </sheetView>
  </sheetViews>
  <sheetFormatPr defaultColWidth="9.00390625" defaultRowHeight="24.75" customHeight="1"/>
  <cols>
    <col min="1" max="1" width="55.875" style="30" customWidth="1"/>
    <col min="2" max="2" width="13.75390625" style="30" customWidth="1"/>
    <col min="3" max="3" width="15.00390625" style="30" customWidth="1"/>
    <col min="4" max="4" width="15.125" style="30" customWidth="1"/>
    <col min="5" max="5" width="8.25390625" style="30" customWidth="1"/>
    <col min="6" max="6" width="1.12109375" style="30" customWidth="1"/>
    <col min="7" max="7" width="59.75390625" style="30" customWidth="1"/>
    <col min="8" max="8" width="14.125" style="30" customWidth="1"/>
    <col min="9" max="9" width="14.625" style="30" customWidth="1"/>
    <col min="10" max="10" width="14.25390625" style="30" bestFit="1" customWidth="1"/>
    <col min="11" max="11" width="9.00390625" style="30" bestFit="1" customWidth="1"/>
    <col min="12" max="16384" width="9.125" style="30" customWidth="1"/>
  </cols>
  <sheetData>
    <row r="1" spans="9:11" ht="24.75" customHeight="1">
      <c r="I1" s="390"/>
      <c r="J1" s="390"/>
      <c r="K1" s="390"/>
    </row>
    <row r="2" spans="9:11" ht="24.75" customHeight="1">
      <c r="I2" s="390" t="s">
        <v>53</v>
      </c>
      <c r="J2" s="390"/>
      <c r="K2" s="390"/>
    </row>
    <row r="3" spans="1:11" ht="24.75" customHeight="1">
      <c r="A3" s="354" t="s">
        <v>54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36.75" customHeight="1">
      <c r="A4" s="354" t="s">
        <v>493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</row>
    <row r="5" spans="1:11" ht="36.7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24.75" customHeight="1">
      <c r="A6" s="354" t="s">
        <v>55</v>
      </c>
      <c r="B6" s="354"/>
      <c r="C6" s="354"/>
      <c r="D6" s="354"/>
      <c r="E6" s="31"/>
      <c r="F6" s="31"/>
      <c r="G6" s="354" t="s">
        <v>56</v>
      </c>
      <c r="H6" s="354"/>
      <c r="I6" s="354"/>
      <c r="J6" s="354"/>
      <c r="K6" s="31"/>
    </row>
    <row r="7" spans="10:11" ht="24.75" customHeight="1" thickBot="1">
      <c r="J7" s="380" t="s">
        <v>0</v>
      </c>
      <c r="K7" s="380"/>
    </row>
    <row r="8" spans="1:11" ht="24.75" customHeight="1">
      <c r="A8" s="381" t="s">
        <v>5</v>
      </c>
      <c r="B8" s="32" t="s">
        <v>2</v>
      </c>
      <c r="C8" s="32" t="s">
        <v>6</v>
      </c>
      <c r="D8" s="33" t="s">
        <v>7</v>
      </c>
      <c r="E8" s="383" t="s">
        <v>8</v>
      </c>
      <c r="F8" s="34"/>
      <c r="G8" s="381" t="s">
        <v>5</v>
      </c>
      <c r="H8" s="32" t="s">
        <v>2</v>
      </c>
      <c r="I8" s="32" t="s">
        <v>6</v>
      </c>
      <c r="J8" s="33" t="s">
        <v>7</v>
      </c>
      <c r="K8" s="383" t="s">
        <v>8</v>
      </c>
    </row>
    <row r="9" spans="1:11" ht="24.75" customHeight="1" thickBot="1">
      <c r="A9" s="382"/>
      <c r="B9" s="386" t="s">
        <v>9</v>
      </c>
      <c r="C9" s="386"/>
      <c r="D9" s="387"/>
      <c r="E9" s="384"/>
      <c r="F9" s="35"/>
      <c r="G9" s="382"/>
      <c r="H9" s="388" t="s">
        <v>9</v>
      </c>
      <c r="I9" s="388"/>
      <c r="J9" s="389"/>
      <c r="K9" s="385"/>
    </row>
    <row r="10" spans="1:11" ht="27" customHeight="1">
      <c r="A10" s="40" t="s">
        <v>482</v>
      </c>
      <c r="B10" s="41">
        <v>2000</v>
      </c>
      <c r="C10" s="41">
        <v>0</v>
      </c>
      <c r="D10" s="42">
        <v>3000</v>
      </c>
      <c r="E10" s="170">
        <v>0</v>
      </c>
      <c r="F10" s="39"/>
      <c r="G10" s="36" t="s">
        <v>57</v>
      </c>
      <c r="H10" s="37">
        <v>0</v>
      </c>
      <c r="I10" s="37">
        <v>16822</v>
      </c>
      <c r="J10" s="38">
        <v>14332</v>
      </c>
      <c r="K10" s="309">
        <f>J10/I10*100</f>
        <v>85.1979550588515</v>
      </c>
    </row>
    <row r="11" spans="1:11" ht="27" customHeight="1">
      <c r="A11" s="40" t="s">
        <v>483</v>
      </c>
      <c r="B11" s="41">
        <v>149694</v>
      </c>
      <c r="C11" s="41">
        <v>149693</v>
      </c>
      <c r="D11" s="42">
        <v>0</v>
      </c>
      <c r="E11" s="170">
        <f>D11/C11*100</f>
        <v>0</v>
      </c>
      <c r="F11" s="39"/>
      <c r="G11" s="40" t="s">
        <v>58</v>
      </c>
      <c r="H11" s="168">
        <v>0</v>
      </c>
      <c r="I11" s="168">
        <v>4205</v>
      </c>
      <c r="J11" s="169">
        <v>3583</v>
      </c>
      <c r="K11" s="43">
        <f aca="true" t="shared" si="0" ref="K11:K17">J11/I11*100</f>
        <v>85.20808561236623</v>
      </c>
    </row>
    <row r="12" spans="1:11" ht="27" customHeight="1">
      <c r="A12" s="44" t="s">
        <v>444</v>
      </c>
      <c r="B12" s="45">
        <f>SUM(B10:B11)</f>
        <v>151694</v>
      </c>
      <c r="C12" s="45">
        <f>SUM(C10:C11)</f>
        <v>149693</v>
      </c>
      <c r="D12" s="45">
        <f>SUM(D10:D11)</f>
        <v>3000</v>
      </c>
      <c r="E12" s="47">
        <v>0</v>
      </c>
      <c r="F12" s="39"/>
      <c r="G12" s="310" t="s">
        <v>484</v>
      </c>
      <c r="H12" s="311">
        <f>SUM(H10:H11)</f>
        <v>0</v>
      </c>
      <c r="I12" s="311">
        <f>SUM(I10:I11)</f>
        <v>21027</v>
      </c>
      <c r="J12" s="311">
        <f>SUM(J10:J11)</f>
        <v>17915</v>
      </c>
      <c r="K12" s="47">
        <f t="shared" si="0"/>
        <v>85.19998097683931</v>
      </c>
    </row>
    <row r="13" spans="1:11" ht="27" customHeight="1">
      <c r="A13" s="44" t="s">
        <v>485</v>
      </c>
      <c r="B13" s="45">
        <v>90566</v>
      </c>
      <c r="C13" s="45">
        <v>90266</v>
      </c>
      <c r="D13" s="46">
        <v>0</v>
      </c>
      <c r="E13" s="170">
        <f>D13/C13*100</f>
        <v>0</v>
      </c>
      <c r="F13" s="39"/>
      <c r="G13" s="167" t="s">
        <v>486</v>
      </c>
      <c r="H13" s="168">
        <v>0</v>
      </c>
      <c r="I13" s="168">
        <v>0</v>
      </c>
      <c r="J13" s="169">
        <v>135</v>
      </c>
      <c r="K13" s="43">
        <v>0</v>
      </c>
    </row>
    <row r="14" spans="1:11" ht="27" customHeight="1">
      <c r="A14" s="44"/>
      <c r="B14" s="45"/>
      <c r="C14" s="45"/>
      <c r="D14" s="46"/>
      <c r="E14" s="47"/>
      <c r="F14" s="39"/>
      <c r="G14" s="40" t="s">
        <v>59</v>
      </c>
      <c r="H14" s="41">
        <v>140978</v>
      </c>
      <c r="I14" s="41">
        <v>118412</v>
      </c>
      <c r="J14" s="42">
        <v>11203</v>
      </c>
      <c r="K14" s="43">
        <f t="shared" si="0"/>
        <v>9.46103435462622</v>
      </c>
    </row>
    <row r="15" spans="1:11" ht="27" customHeight="1">
      <c r="A15" s="44"/>
      <c r="B15" s="45"/>
      <c r="C15" s="45"/>
      <c r="D15" s="46"/>
      <c r="E15" s="170"/>
      <c r="F15" s="39"/>
      <c r="G15" s="40" t="s">
        <v>60</v>
      </c>
      <c r="H15" s="41">
        <v>7696</v>
      </c>
      <c r="I15" s="41">
        <v>27914</v>
      </c>
      <c r="J15" s="41">
        <v>28836</v>
      </c>
      <c r="K15" s="43">
        <f t="shared" si="0"/>
        <v>103.30300207781042</v>
      </c>
    </row>
    <row r="16" spans="1:11" ht="27" customHeight="1">
      <c r="A16" s="40"/>
      <c r="B16" s="41"/>
      <c r="C16" s="41"/>
      <c r="D16" s="42"/>
      <c r="E16" s="171"/>
      <c r="F16" s="48"/>
      <c r="G16" s="40" t="s">
        <v>487</v>
      </c>
      <c r="H16" s="41">
        <v>0</v>
      </c>
      <c r="I16" s="41">
        <v>5200</v>
      </c>
      <c r="J16" s="42">
        <v>5345</v>
      </c>
      <c r="K16" s="43">
        <f t="shared" si="0"/>
        <v>102.78846153846153</v>
      </c>
    </row>
    <row r="17" spans="1:11" ht="27" customHeight="1">
      <c r="A17" s="44"/>
      <c r="B17" s="45"/>
      <c r="C17" s="45"/>
      <c r="D17" s="46"/>
      <c r="E17" s="47"/>
      <c r="F17" s="39"/>
      <c r="G17" s="310" t="s">
        <v>488</v>
      </c>
      <c r="H17" s="45">
        <f>SUM(H13:H16)</f>
        <v>148674</v>
      </c>
      <c r="I17" s="45">
        <f>SUM(I13:I16)</f>
        <v>151526</v>
      </c>
      <c r="J17" s="45">
        <f>SUM(J13:J16)</f>
        <v>45519</v>
      </c>
      <c r="K17" s="47">
        <f t="shared" si="0"/>
        <v>30.04038910813986</v>
      </c>
    </row>
    <row r="18" spans="1:11" ht="27" customHeight="1">
      <c r="A18" s="44"/>
      <c r="B18" s="45"/>
      <c r="C18" s="45"/>
      <c r="D18" s="45"/>
      <c r="E18" s="43"/>
      <c r="F18" s="39"/>
      <c r="G18" s="44" t="s">
        <v>489</v>
      </c>
      <c r="H18" s="45">
        <v>157259</v>
      </c>
      <c r="I18" s="45">
        <v>159595</v>
      </c>
      <c r="J18" s="46">
        <v>10779</v>
      </c>
      <c r="K18" s="47">
        <f>J18/I18*100</f>
        <v>6.753970989066073</v>
      </c>
    </row>
    <row r="19" spans="1:11" s="317" customFormat="1" ht="27" customHeight="1">
      <c r="A19" s="312"/>
      <c r="B19" s="313"/>
      <c r="C19" s="313"/>
      <c r="D19" s="314"/>
      <c r="E19" s="315"/>
      <c r="F19" s="316"/>
      <c r="G19" s="312" t="s">
        <v>490</v>
      </c>
      <c r="H19" s="313">
        <f>SUM(H17:H18)</f>
        <v>305933</v>
      </c>
      <c r="I19" s="313">
        <f>SUM(I17:I18)</f>
        <v>311121</v>
      </c>
      <c r="J19" s="313">
        <f>SUM(J17:J18)</f>
        <v>56298</v>
      </c>
      <c r="K19" s="47">
        <f>J19/I19*100</f>
        <v>18.095210545093387</v>
      </c>
    </row>
    <row r="20" spans="1:11" ht="27" customHeight="1">
      <c r="A20" s="318"/>
      <c r="B20" s="319"/>
      <c r="C20" s="319"/>
      <c r="D20" s="320"/>
      <c r="E20" s="321"/>
      <c r="F20" s="48"/>
      <c r="G20" s="318"/>
      <c r="H20" s="322"/>
      <c r="I20" s="322"/>
      <c r="J20" s="322"/>
      <c r="K20" s="323"/>
    </row>
    <row r="21" spans="1:11" s="329" customFormat="1" ht="27" customHeight="1" thickBot="1">
      <c r="A21" s="324" t="s">
        <v>491</v>
      </c>
      <c r="B21" s="325">
        <f>SUM(B12:B13)</f>
        <v>242260</v>
      </c>
      <c r="C21" s="325">
        <f>SUM(C12:C13)</f>
        <v>239959</v>
      </c>
      <c r="D21" s="325">
        <f>SUM(D12:D13)</f>
        <v>3000</v>
      </c>
      <c r="E21" s="326">
        <f>D21/C21*100</f>
        <v>1.2502135781529344</v>
      </c>
      <c r="F21" s="327"/>
      <c r="G21" s="324" t="s">
        <v>492</v>
      </c>
      <c r="H21" s="325">
        <f>SUM(H12+H17+H18)</f>
        <v>305933</v>
      </c>
      <c r="I21" s="325">
        <f>SUM(I12+I17+I18)</f>
        <v>332148</v>
      </c>
      <c r="J21" s="325">
        <f>SUM(J12+J17+J18)</f>
        <v>74213</v>
      </c>
      <c r="K21" s="328">
        <f>J21/I21*100</f>
        <v>22.343352963136915</v>
      </c>
    </row>
  </sheetData>
  <mergeCells count="13">
    <mergeCell ref="A4:K4"/>
    <mergeCell ref="A3:K3"/>
    <mergeCell ref="I1:K1"/>
    <mergeCell ref="I2:K2"/>
    <mergeCell ref="G6:J6"/>
    <mergeCell ref="J7:K7"/>
    <mergeCell ref="A8:A9"/>
    <mergeCell ref="E8:E9"/>
    <mergeCell ref="G8:G9"/>
    <mergeCell ref="K8:K9"/>
    <mergeCell ref="B9:D9"/>
    <mergeCell ref="H9:J9"/>
    <mergeCell ref="A6:D6"/>
  </mergeCells>
  <printOptions horizontalCentered="1"/>
  <pageMargins left="0.2362204724409449" right="0" top="0.6299212598425197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="60" workbookViewId="0" topLeftCell="A1">
      <selection activeCell="I15" sqref="I15"/>
    </sheetView>
  </sheetViews>
  <sheetFormatPr defaultColWidth="9.00390625" defaultRowHeight="17.25" customHeight="1"/>
  <cols>
    <col min="1" max="1" width="7.875" style="80" customWidth="1"/>
    <col min="2" max="2" width="71.125" style="84" customWidth="1"/>
    <col min="3" max="3" width="23.25390625" style="85" customWidth="1"/>
    <col min="4" max="5" width="21.625" style="85" customWidth="1"/>
    <col min="6" max="6" width="15.875" style="96" customWidth="1"/>
    <col min="7" max="16384" width="9.125" style="86" customWidth="1"/>
  </cols>
  <sheetData>
    <row r="2" spans="5:6" ht="17.25" customHeight="1">
      <c r="E2" s="391" t="s">
        <v>164</v>
      </c>
      <c r="F2" s="391"/>
    </row>
    <row r="3" spans="1:6" ht="34.5" customHeight="1">
      <c r="A3" s="392" t="s">
        <v>165</v>
      </c>
      <c r="B3" s="392"/>
      <c r="C3" s="392"/>
      <c r="D3" s="392"/>
      <c r="E3" s="392"/>
      <c r="F3" s="392"/>
    </row>
    <row r="4" spans="1:6" ht="34.5" customHeight="1">
      <c r="A4" s="392" t="s">
        <v>372</v>
      </c>
      <c r="B4" s="392"/>
      <c r="C4" s="392"/>
      <c r="D4" s="392"/>
      <c r="E4" s="392"/>
      <c r="F4" s="392"/>
    </row>
    <row r="5" spans="2:6" ht="17.25" customHeight="1" thickBot="1">
      <c r="B5" s="81"/>
      <c r="C5" s="81"/>
      <c r="D5" s="81"/>
      <c r="E5" s="393"/>
      <c r="F5" s="393"/>
    </row>
    <row r="6" spans="1:6" s="80" customFormat="1" ht="17.25" customHeight="1">
      <c r="A6" s="87" t="s">
        <v>166</v>
      </c>
      <c r="B6" s="82" t="s">
        <v>62</v>
      </c>
      <c r="C6" s="88" t="s">
        <v>2</v>
      </c>
      <c r="D6" s="88" t="s">
        <v>6</v>
      </c>
      <c r="E6" s="88" t="s">
        <v>73</v>
      </c>
      <c r="F6" s="89" t="s">
        <v>8</v>
      </c>
    </row>
    <row r="7" spans="1:6" ht="17.25" customHeight="1">
      <c r="A7" s="90" t="s">
        <v>167</v>
      </c>
      <c r="B7" s="91" t="s">
        <v>373</v>
      </c>
      <c r="C7" s="92">
        <v>17072071</v>
      </c>
      <c r="D7" s="92">
        <v>17072071</v>
      </c>
      <c r="E7" s="92">
        <v>1816893</v>
      </c>
      <c r="F7" s="93">
        <f aca="true" t="shared" si="0" ref="F7:F20">E7/D7*100</f>
        <v>10.642487370161476</v>
      </c>
    </row>
    <row r="8" spans="1:6" ht="17.25" customHeight="1">
      <c r="A8" s="90" t="s">
        <v>168</v>
      </c>
      <c r="B8" s="91" t="s">
        <v>374</v>
      </c>
      <c r="C8" s="92">
        <v>15000000</v>
      </c>
      <c r="D8" s="92">
        <v>9396000</v>
      </c>
      <c r="E8" s="92">
        <v>0</v>
      </c>
      <c r="F8" s="93">
        <f t="shared" si="0"/>
        <v>0</v>
      </c>
    </row>
    <row r="9" spans="1:6" ht="17.25" customHeight="1">
      <c r="A9" s="90" t="s">
        <v>169</v>
      </c>
      <c r="B9" s="94" t="s">
        <v>375</v>
      </c>
      <c r="C9" s="95">
        <v>0</v>
      </c>
      <c r="D9" s="95">
        <v>0</v>
      </c>
      <c r="E9" s="95">
        <v>400000</v>
      </c>
      <c r="F9" s="93">
        <v>0</v>
      </c>
    </row>
    <row r="10" spans="1:6" ht="17.25" customHeight="1">
      <c r="A10" s="90" t="s">
        <v>170</v>
      </c>
      <c r="B10" s="94" t="s">
        <v>376</v>
      </c>
      <c r="C10" s="95">
        <v>153188</v>
      </c>
      <c r="D10" s="95">
        <v>6762149</v>
      </c>
      <c r="E10" s="95">
        <v>6967062</v>
      </c>
      <c r="F10" s="93">
        <f t="shared" si="0"/>
        <v>103.03029406775863</v>
      </c>
    </row>
    <row r="11" spans="1:6" ht="17.25" customHeight="1">
      <c r="A11" s="90" t="s">
        <v>171</v>
      </c>
      <c r="B11" s="94" t="s">
        <v>377</v>
      </c>
      <c r="C11" s="92">
        <v>239509558</v>
      </c>
      <c r="D11" s="92">
        <v>239509558</v>
      </c>
      <c r="E11" s="92">
        <v>2882500</v>
      </c>
      <c r="F11" s="93">
        <f t="shared" si="0"/>
        <v>1.2035010310527985</v>
      </c>
    </row>
    <row r="12" spans="1:6" ht="17.25" customHeight="1">
      <c r="A12" s="90" t="s">
        <v>172</v>
      </c>
      <c r="B12" s="91" t="s">
        <v>378</v>
      </c>
      <c r="C12" s="92">
        <v>1400000</v>
      </c>
      <c r="D12" s="92">
        <v>1400000</v>
      </c>
      <c r="E12" s="92">
        <v>0</v>
      </c>
      <c r="F12" s="93">
        <f t="shared" si="0"/>
        <v>0</v>
      </c>
    </row>
    <row r="13" spans="1:6" ht="17.25" customHeight="1">
      <c r="A13" s="90" t="s">
        <v>173</v>
      </c>
      <c r="B13" s="91" t="s">
        <v>379</v>
      </c>
      <c r="C13" s="92">
        <v>19817714</v>
      </c>
      <c r="D13" s="92">
        <v>9999821</v>
      </c>
      <c r="E13" s="92">
        <v>9999821</v>
      </c>
      <c r="F13" s="93">
        <f t="shared" si="0"/>
        <v>100</v>
      </c>
    </row>
    <row r="14" spans="1:6" ht="17.25" customHeight="1">
      <c r="A14" s="90" t="s">
        <v>174</v>
      </c>
      <c r="B14" s="91" t="s">
        <v>380</v>
      </c>
      <c r="C14" s="92">
        <v>0</v>
      </c>
      <c r="D14" s="92">
        <v>489500</v>
      </c>
      <c r="E14" s="92">
        <v>979000</v>
      </c>
      <c r="F14" s="93">
        <f t="shared" si="0"/>
        <v>200</v>
      </c>
    </row>
    <row r="15" spans="1:6" ht="17.25" customHeight="1">
      <c r="A15" s="90" t="s">
        <v>175</v>
      </c>
      <c r="B15" s="91" t="s">
        <v>381</v>
      </c>
      <c r="C15" s="92">
        <v>0</v>
      </c>
      <c r="D15" s="92">
        <v>32447004</v>
      </c>
      <c r="E15" s="92">
        <v>32447004</v>
      </c>
      <c r="F15" s="93">
        <f t="shared" si="0"/>
        <v>100</v>
      </c>
    </row>
    <row r="16" spans="1:6" ht="17.25" customHeight="1">
      <c r="A16" s="90" t="s">
        <v>176</v>
      </c>
      <c r="B16" s="91" t="s">
        <v>382</v>
      </c>
      <c r="C16" s="92">
        <v>396000</v>
      </c>
      <c r="D16" s="92">
        <v>396000</v>
      </c>
      <c r="E16" s="92">
        <v>592962</v>
      </c>
      <c r="F16" s="93">
        <f t="shared" si="0"/>
        <v>149.7378787878788</v>
      </c>
    </row>
    <row r="17" spans="1:6" ht="17.25" customHeight="1">
      <c r="A17" s="90" t="s">
        <v>177</v>
      </c>
      <c r="B17" s="91" t="s">
        <v>383</v>
      </c>
      <c r="C17" s="92">
        <v>1000000</v>
      </c>
      <c r="D17" s="92">
        <v>1000000</v>
      </c>
      <c r="E17" s="92">
        <v>291200</v>
      </c>
      <c r="F17" s="93">
        <f t="shared" si="0"/>
        <v>29.12</v>
      </c>
    </row>
    <row r="18" spans="1:6" ht="17.25" customHeight="1">
      <c r="A18" s="90" t="s">
        <v>178</v>
      </c>
      <c r="B18" s="91" t="s">
        <v>384</v>
      </c>
      <c r="C18" s="92">
        <v>0</v>
      </c>
      <c r="D18" s="92">
        <v>0</v>
      </c>
      <c r="E18" s="92">
        <v>150000</v>
      </c>
      <c r="F18" s="93">
        <v>0</v>
      </c>
    </row>
    <row r="19" spans="1:6" ht="17.25" customHeight="1">
      <c r="A19" s="90" t="s">
        <v>179</v>
      </c>
      <c r="B19" s="91" t="s">
        <v>385</v>
      </c>
      <c r="C19" s="92">
        <v>0</v>
      </c>
      <c r="D19" s="92">
        <v>0</v>
      </c>
      <c r="E19" s="92">
        <v>168125</v>
      </c>
      <c r="F19" s="93">
        <v>0</v>
      </c>
    </row>
    <row r="20" spans="1:6" ht="17.25" customHeight="1">
      <c r="A20" s="90" t="s">
        <v>180</v>
      </c>
      <c r="B20" s="91" t="s">
        <v>386</v>
      </c>
      <c r="C20" s="92">
        <v>450000</v>
      </c>
      <c r="D20" s="92">
        <v>450000</v>
      </c>
      <c r="E20" s="92">
        <v>0</v>
      </c>
      <c r="F20" s="93">
        <f t="shared" si="0"/>
        <v>0</v>
      </c>
    </row>
    <row r="21" spans="1:6" ht="17.25" customHeight="1">
      <c r="A21" s="90" t="s">
        <v>181</v>
      </c>
      <c r="B21" s="91" t="s">
        <v>387</v>
      </c>
      <c r="C21" s="92">
        <v>4633514</v>
      </c>
      <c r="D21" s="92">
        <v>4633514</v>
      </c>
      <c r="E21" s="92">
        <v>0</v>
      </c>
      <c r="F21" s="93">
        <v>0</v>
      </c>
    </row>
    <row r="22" spans="1:6" s="298" customFormat="1" ht="24" customHeight="1">
      <c r="A22" s="294" t="s">
        <v>185</v>
      </c>
      <c r="B22" s="295" t="s">
        <v>388</v>
      </c>
      <c r="C22" s="296">
        <f>SUM(C7:C21)</f>
        <v>299432045</v>
      </c>
      <c r="D22" s="296">
        <f>SUM(D7:D21)</f>
        <v>323555617</v>
      </c>
      <c r="E22" s="296">
        <f>SUM(E7:E21)</f>
        <v>56694567</v>
      </c>
      <c r="F22" s="297">
        <f aca="true" t="shared" si="1" ref="F22:F29">E22/D22*100</f>
        <v>17.52235597875589</v>
      </c>
    </row>
    <row r="23" spans="1:6" ht="17.25" customHeight="1">
      <c r="A23" s="90" t="s">
        <v>182</v>
      </c>
      <c r="B23" s="91" t="s">
        <v>392</v>
      </c>
      <c r="C23" s="92">
        <v>6500000</v>
      </c>
      <c r="D23" s="92">
        <v>6500000</v>
      </c>
      <c r="E23" s="92">
        <v>7581250</v>
      </c>
      <c r="F23" s="93">
        <f t="shared" si="1"/>
        <v>116.63461538461539</v>
      </c>
    </row>
    <row r="24" spans="1:6" ht="17.25" customHeight="1">
      <c r="A24" s="90" t="s">
        <v>183</v>
      </c>
      <c r="B24" s="91" t="s">
        <v>389</v>
      </c>
      <c r="C24" s="92">
        <v>0</v>
      </c>
      <c r="D24" s="92">
        <v>1631763</v>
      </c>
      <c r="E24" s="92">
        <v>7915719</v>
      </c>
      <c r="F24" s="93">
        <f t="shared" si="1"/>
        <v>485.1022483044413</v>
      </c>
    </row>
    <row r="25" spans="1:6" ht="17.25" customHeight="1">
      <c r="A25" s="90" t="s">
        <v>184</v>
      </c>
      <c r="B25" s="91" t="s">
        <v>390</v>
      </c>
      <c r="C25" s="92">
        <v>0</v>
      </c>
      <c r="D25" s="92">
        <v>0</v>
      </c>
      <c r="E25" s="92">
        <v>937500</v>
      </c>
      <c r="F25" s="93">
        <v>0</v>
      </c>
    </row>
    <row r="26" spans="1:6" ht="17.25" customHeight="1">
      <c r="A26" s="90" t="s">
        <v>202</v>
      </c>
      <c r="B26" s="91" t="s">
        <v>391</v>
      </c>
      <c r="C26" s="92">
        <v>0</v>
      </c>
      <c r="D26" s="92">
        <v>0</v>
      </c>
      <c r="E26" s="92">
        <v>623375</v>
      </c>
      <c r="F26" s="93">
        <v>0</v>
      </c>
    </row>
    <row r="27" spans="1:6" s="298" customFormat="1" ht="17.25" customHeight="1">
      <c r="A27" s="294" t="s">
        <v>186</v>
      </c>
      <c r="B27" s="295" t="s">
        <v>393</v>
      </c>
      <c r="C27" s="296">
        <f>SUM(C23:C26)</f>
        <v>6500000</v>
      </c>
      <c r="D27" s="296">
        <f>SUM(D23:D26)</f>
        <v>8131763</v>
      </c>
      <c r="E27" s="296">
        <f>SUM(E23:E26)</f>
        <v>17057844</v>
      </c>
      <c r="F27" s="297">
        <f t="shared" si="1"/>
        <v>209.76809088016952</v>
      </c>
    </row>
    <row r="28" spans="1:6" s="303" customFormat="1" ht="30" customHeight="1">
      <c r="A28" s="299" t="s">
        <v>187</v>
      </c>
      <c r="B28" s="300" t="s">
        <v>230</v>
      </c>
      <c r="C28" s="301">
        <f>SUM(C22+C27)</f>
        <v>305932045</v>
      </c>
      <c r="D28" s="301">
        <f>SUM(D22+D27)</f>
        <v>331687380</v>
      </c>
      <c r="E28" s="301">
        <f>SUM(E22+E27)</f>
        <v>73752411</v>
      </c>
      <c r="F28" s="302">
        <f t="shared" si="1"/>
        <v>22.235519180741818</v>
      </c>
    </row>
    <row r="29" spans="1:6" s="308" customFormat="1" ht="27" customHeight="1">
      <c r="A29" s="304" t="s">
        <v>188</v>
      </c>
      <c r="B29" s="305" t="s">
        <v>189</v>
      </c>
      <c r="C29" s="306">
        <f>SUM(C28:C28)</f>
        <v>305932045</v>
      </c>
      <c r="D29" s="306">
        <f>SUM(D28:D28)</f>
        <v>331687380</v>
      </c>
      <c r="E29" s="306">
        <f>SUM(E28:E28)</f>
        <v>73752411</v>
      </c>
      <c r="F29" s="307">
        <f t="shared" si="1"/>
        <v>22.235519180741818</v>
      </c>
    </row>
  </sheetData>
  <mergeCells count="4">
    <mergeCell ref="E2:F2"/>
    <mergeCell ref="A3:F3"/>
    <mergeCell ref="A4:F4"/>
    <mergeCell ref="E5:F5"/>
  </mergeCells>
  <printOptions horizontalCentered="1"/>
  <pageMargins left="0.7874015748031497" right="0.7874015748031497" top="0.984251968503937" bottom="0.71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75" zoomScaleNormal="75" zoomScaleSheetLayoutView="75" workbookViewId="0" topLeftCell="A1">
      <selection activeCell="B18" sqref="B18"/>
    </sheetView>
  </sheetViews>
  <sheetFormatPr defaultColWidth="9.00390625" defaultRowHeight="45.75" customHeight="1"/>
  <cols>
    <col min="1" max="1" width="93.25390625" style="1" bestFit="1" customWidth="1"/>
    <col min="2" max="2" width="35.375" style="1" customWidth="1"/>
    <col min="3" max="16384" width="9.125" style="1" customWidth="1"/>
  </cols>
  <sheetData>
    <row r="1" ht="12" customHeight="1">
      <c r="B1" s="29"/>
    </row>
    <row r="2" ht="27" customHeight="1">
      <c r="B2" s="57" t="s">
        <v>85</v>
      </c>
    </row>
    <row r="3" spans="1:2" ht="45.75" customHeight="1">
      <c r="A3" s="394" t="s">
        <v>61</v>
      </c>
      <c r="B3" s="394"/>
    </row>
    <row r="4" spans="1:2" ht="45.75" customHeight="1">
      <c r="A4" s="395" t="s">
        <v>493</v>
      </c>
      <c r="B4" s="395"/>
    </row>
    <row r="5" spans="1:2" ht="44.25" customHeight="1" thickBot="1">
      <c r="A5" s="29"/>
      <c r="B5" s="49" t="s">
        <v>0</v>
      </c>
    </row>
    <row r="6" spans="1:2" ht="45.75" customHeight="1">
      <c r="A6" s="28" t="s">
        <v>62</v>
      </c>
      <c r="B6" s="50" t="s">
        <v>63</v>
      </c>
    </row>
    <row r="7" spans="1:2" ht="37.5" customHeight="1">
      <c r="A7" s="9" t="s">
        <v>64</v>
      </c>
      <c r="B7" s="51">
        <v>10912</v>
      </c>
    </row>
    <row r="8" spans="1:2" ht="37.5" customHeight="1">
      <c r="A8" s="9" t="s">
        <v>65</v>
      </c>
      <c r="B8" s="52">
        <v>278</v>
      </c>
    </row>
    <row r="9" spans="1:2" s="332" customFormat="1" ht="37.5" customHeight="1">
      <c r="A9" s="330" t="s">
        <v>66</v>
      </c>
      <c r="B9" s="331">
        <f>SUM(B7:B8)</f>
        <v>11190</v>
      </c>
    </row>
    <row r="10" spans="1:2" ht="37.5" customHeight="1">
      <c r="A10" s="9" t="s">
        <v>67</v>
      </c>
      <c r="B10" s="51">
        <v>784333</v>
      </c>
    </row>
    <row r="11" spans="1:2" ht="37.5" customHeight="1">
      <c r="A11" s="9" t="s">
        <v>68</v>
      </c>
      <c r="B11" s="51">
        <v>791357</v>
      </c>
    </row>
    <row r="12" spans="1:2" ht="37.5" customHeight="1">
      <c r="A12" s="9" t="s">
        <v>69</v>
      </c>
      <c r="B12" s="51">
        <v>3730</v>
      </c>
    </row>
    <row r="13" spans="1:2" ht="37.5" customHeight="1">
      <c r="A13" s="9" t="s">
        <v>70</v>
      </c>
      <c r="B13" s="51">
        <v>436</v>
      </c>
    </row>
    <row r="14" spans="1:2" s="332" customFormat="1" ht="37.5" customHeight="1" thickBot="1">
      <c r="A14" s="333" t="s">
        <v>71</v>
      </c>
      <c r="B14" s="334">
        <f>SUM(B9+B10-B11)</f>
        <v>4166</v>
      </c>
    </row>
  </sheetData>
  <mergeCells count="2">
    <mergeCell ref="A3:B3"/>
    <mergeCell ref="A4:B4"/>
  </mergeCells>
  <printOptions horizontalCentered="1"/>
  <pageMargins left="0.7874015748031497" right="0.7874015748031497" top="0.66" bottom="0.5905511811023623" header="0.84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Normal="75" zoomScaleSheetLayoutView="75" workbookViewId="0" topLeftCell="A1">
      <selection activeCell="A3" sqref="A3:E3"/>
    </sheetView>
  </sheetViews>
  <sheetFormatPr defaultColWidth="9.00390625" defaultRowHeight="12.75"/>
  <cols>
    <col min="1" max="1" width="40.125" style="97" customWidth="1"/>
    <col min="2" max="2" width="22.25390625" style="98" customWidth="1"/>
    <col min="3" max="3" width="23.125" style="99" customWidth="1"/>
    <col min="4" max="4" width="21.75390625" style="98" customWidth="1"/>
    <col min="5" max="5" width="20.375" style="98" customWidth="1"/>
    <col min="6" max="16384" width="9.125" style="98" customWidth="1"/>
  </cols>
  <sheetData>
    <row r="1" spans="4:5" ht="18">
      <c r="D1" s="397"/>
      <c r="E1" s="397"/>
    </row>
    <row r="2" spans="4:5" ht="18">
      <c r="D2" s="397" t="s">
        <v>494</v>
      </c>
      <c r="E2" s="397"/>
    </row>
    <row r="3" spans="1:5" ht="18">
      <c r="A3" s="398" t="s">
        <v>190</v>
      </c>
      <c r="B3" s="398"/>
      <c r="C3" s="398"/>
      <c r="D3" s="398"/>
      <c r="E3" s="398"/>
    </row>
    <row r="4" spans="1:5" ht="28.5" customHeight="1">
      <c r="A4" s="399" t="s">
        <v>493</v>
      </c>
      <c r="B4" s="399"/>
      <c r="C4" s="399"/>
      <c r="D4" s="399"/>
      <c r="E4" s="399"/>
    </row>
    <row r="5" spans="1:3" ht="18">
      <c r="A5" s="100"/>
      <c r="B5" s="100"/>
      <c r="C5" s="100"/>
    </row>
    <row r="6" spans="1:3" ht="18">
      <c r="A6" s="100"/>
      <c r="B6" s="100"/>
      <c r="C6" s="100"/>
    </row>
    <row r="7" ht="18">
      <c r="E7" s="101"/>
    </row>
    <row r="8" spans="1:5" ht="18.75" thickBot="1">
      <c r="A8" s="102" t="s">
        <v>191</v>
      </c>
      <c r="B8" s="103" t="s">
        <v>2</v>
      </c>
      <c r="C8" s="104" t="s">
        <v>6</v>
      </c>
      <c r="D8" s="103" t="s">
        <v>73</v>
      </c>
      <c r="E8" s="105" t="s">
        <v>192</v>
      </c>
    </row>
    <row r="9" spans="1:5" ht="18.75" thickTop="1">
      <c r="A9" s="106"/>
      <c r="C9" s="107"/>
      <c r="E9" s="108"/>
    </row>
    <row r="10" spans="1:5" ht="18">
      <c r="A10" s="106" t="s">
        <v>193</v>
      </c>
      <c r="B10" s="109">
        <v>295434000</v>
      </c>
      <c r="C10" s="110">
        <v>300480861</v>
      </c>
      <c r="D10" s="109">
        <v>168063265</v>
      </c>
      <c r="E10" s="111">
        <f>SUM(D10/C10)</f>
        <v>0.5593143751009153</v>
      </c>
    </row>
    <row r="11" spans="1:5" ht="18">
      <c r="A11" s="106"/>
      <c r="B11" s="109"/>
      <c r="C11" s="110"/>
      <c r="D11" s="109"/>
      <c r="E11" s="111"/>
    </row>
    <row r="12" spans="1:5" ht="18">
      <c r="A12" s="115"/>
      <c r="B12" s="116"/>
      <c r="C12" s="117"/>
      <c r="D12" s="116"/>
      <c r="E12" s="116"/>
    </row>
    <row r="13" spans="1:5" ht="18">
      <c r="A13" s="115"/>
      <c r="B13" s="116"/>
      <c r="C13" s="117"/>
      <c r="D13" s="116"/>
      <c r="E13" s="116"/>
    </row>
    <row r="14" spans="1:3" ht="30" customHeight="1">
      <c r="A14" s="396"/>
      <c r="B14" s="396"/>
      <c r="C14" s="396"/>
    </row>
  </sheetData>
  <mergeCells count="5">
    <mergeCell ref="A14:C14"/>
    <mergeCell ref="D1:E1"/>
    <mergeCell ref="D2:E2"/>
    <mergeCell ref="A3:E3"/>
    <mergeCell ref="A4:E4"/>
  </mergeCells>
  <printOptions horizontalCentered="1"/>
  <pageMargins left="0.7874015748031497" right="0.7874015748031497" top="1.22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50" zoomScaleNormal="75" zoomScaleSheetLayoutView="50" workbookViewId="0" topLeftCell="B46">
      <selection activeCell="C39" sqref="C39:E39"/>
    </sheetView>
  </sheetViews>
  <sheetFormatPr defaultColWidth="9.00390625" defaultRowHeight="28.5" customHeight="1"/>
  <cols>
    <col min="1" max="1" width="0" style="118" hidden="1" customWidth="1"/>
    <col min="2" max="2" width="16.00390625" style="175" customWidth="1"/>
    <col min="3" max="3" width="67.375" style="118" customWidth="1"/>
    <col min="4" max="4" width="24.125" style="119" customWidth="1"/>
    <col min="5" max="5" width="24.125" style="120" customWidth="1"/>
    <col min="6" max="16384" width="9.125" style="118" customWidth="1"/>
  </cols>
  <sheetData>
    <row r="1" ht="28.5" customHeight="1">
      <c r="E1" s="120" t="s">
        <v>495</v>
      </c>
    </row>
    <row r="2" spans="3:5" ht="28.5" customHeight="1">
      <c r="C2" s="400"/>
      <c r="D2" s="400"/>
      <c r="E2" s="400"/>
    </row>
    <row r="3" spans="3:5" ht="28.5" customHeight="1">
      <c r="C3" s="400" t="s">
        <v>203</v>
      </c>
      <c r="D3" s="400"/>
      <c r="E3" s="400"/>
    </row>
    <row r="4" spans="3:5" ht="28.5" customHeight="1">
      <c r="C4" s="400" t="s">
        <v>372</v>
      </c>
      <c r="D4" s="400"/>
      <c r="E4" s="400"/>
    </row>
    <row r="5" spans="3:5" ht="28.5" customHeight="1" thickBot="1">
      <c r="C5" s="401" t="s">
        <v>204</v>
      </c>
      <c r="D5" s="401"/>
      <c r="E5" s="401"/>
    </row>
    <row r="6" spans="2:5" ht="28.5" customHeight="1">
      <c r="B6" s="402" t="s">
        <v>231</v>
      </c>
      <c r="C6" s="405" t="s">
        <v>229</v>
      </c>
      <c r="D6" s="407" t="s">
        <v>205</v>
      </c>
      <c r="E6" s="403" t="s">
        <v>105</v>
      </c>
    </row>
    <row r="7" spans="2:5" ht="28.5" customHeight="1">
      <c r="B7" s="402"/>
      <c r="C7" s="406"/>
      <c r="D7" s="408"/>
      <c r="E7" s="404"/>
    </row>
    <row r="8" spans="2:5" s="195" customFormat="1" ht="28.5" customHeight="1">
      <c r="B8" s="175" t="s">
        <v>427</v>
      </c>
      <c r="C8" s="196" t="s">
        <v>428</v>
      </c>
      <c r="D8" s="121">
        <v>0</v>
      </c>
      <c r="E8" s="176">
        <v>9700</v>
      </c>
    </row>
    <row r="9" spans="1:5" ht="28.5" customHeight="1">
      <c r="A9" s="118" t="s">
        <v>167</v>
      </c>
      <c r="B9" s="175" t="s">
        <v>233</v>
      </c>
      <c r="C9" s="9" t="s">
        <v>232</v>
      </c>
      <c r="D9" s="121">
        <v>0</v>
      </c>
      <c r="E9" s="176">
        <v>21080</v>
      </c>
    </row>
    <row r="10" spans="1:5" ht="28.5" customHeight="1">
      <c r="A10" s="118" t="s">
        <v>168</v>
      </c>
      <c r="B10" s="175" t="s">
        <v>235</v>
      </c>
      <c r="C10" s="9" t="s">
        <v>234</v>
      </c>
      <c r="D10" s="121">
        <v>98</v>
      </c>
      <c r="E10" s="176">
        <v>2079</v>
      </c>
    </row>
    <row r="11" spans="1:5" ht="28.5" customHeight="1">
      <c r="A11" s="118" t="s">
        <v>169</v>
      </c>
      <c r="B11" s="175" t="s">
        <v>236</v>
      </c>
      <c r="C11" s="9" t="s">
        <v>246</v>
      </c>
      <c r="D11" s="121">
        <v>3981</v>
      </c>
      <c r="E11" s="176">
        <v>250</v>
      </c>
    </row>
    <row r="12" spans="1:5" ht="28.5" customHeight="1">
      <c r="A12" s="118" t="s">
        <v>170</v>
      </c>
      <c r="B12" s="175" t="s">
        <v>237</v>
      </c>
      <c r="C12" s="9" t="s">
        <v>238</v>
      </c>
      <c r="D12" s="121">
        <v>936</v>
      </c>
      <c r="E12" s="176">
        <v>2218</v>
      </c>
    </row>
    <row r="13" spans="1:5" ht="28.5" customHeight="1">
      <c r="A13" s="118" t="s">
        <v>171</v>
      </c>
      <c r="B13" s="175" t="s">
        <v>239</v>
      </c>
      <c r="C13" s="9" t="s">
        <v>247</v>
      </c>
      <c r="D13" s="121">
        <v>8791</v>
      </c>
      <c r="E13" s="176">
        <v>9850</v>
      </c>
    </row>
    <row r="14" spans="1:5" ht="28.5" customHeight="1">
      <c r="A14" s="118" t="s">
        <v>172</v>
      </c>
      <c r="B14" s="175" t="s">
        <v>241</v>
      </c>
      <c r="C14" s="9" t="s">
        <v>242</v>
      </c>
      <c r="D14" s="121">
        <v>0</v>
      </c>
      <c r="E14" s="176">
        <v>62</v>
      </c>
    </row>
    <row r="15" spans="1:5" ht="28.5" customHeight="1">
      <c r="A15" s="118" t="s">
        <v>173</v>
      </c>
      <c r="B15" s="175" t="s">
        <v>240</v>
      </c>
      <c r="C15" s="9" t="s">
        <v>245</v>
      </c>
      <c r="D15" s="121">
        <v>95</v>
      </c>
      <c r="E15" s="176">
        <v>127</v>
      </c>
    </row>
    <row r="16" spans="1:5" ht="28.5" customHeight="1">
      <c r="A16" s="118" t="s">
        <v>175</v>
      </c>
      <c r="B16" s="175" t="s">
        <v>243</v>
      </c>
      <c r="C16" s="9" t="s">
        <v>244</v>
      </c>
      <c r="D16" s="121">
        <v>2206</v>
      </c>
      <c r="E16" s="176">
        <v>9512</v>
      </c>
    </row>
    <row r="17" spans="1:5" ht="28.5" customHeight="1">
      <c r="A17" s="118" t="s">
        <v>176</v>
      </c>
      <c r="B17" s="175" t="s">
        <v>248</v>
      </c>
      <c r="C17" s="9" t="s">
        <v>249</v>
      </c>
      <c r="D17" s="121">
        <v>4749</v>
      </c>
      <c r="E17" s="176">
        <v>24119</v>
      </c>
    </row>
    <row r="18" spans="1:5" ht="28.5" customHeight="1">
      <c r="A18" s="118" t="s">
        <v>177</v>
      </c>
      <c r="B18" s="175" t="s">
        <v>250</v>
      </c>
      <c r="C18" s="9" t="s">
        <v>251</v>
      </c>
      <c r="D18" s="121">
        <v>1535</v>
      </c>
      <c r="E18" s="176">
        <v>609</v>
      </c>
    </row>
    <row r="19" spans="1:5" ht="28.5" customHeight="1">
      <c r="A19" s="118" t="s">
        <v>178</v>
      </c>
      <c r="B19" s="175" t="s">
        <v>252</v>
      </c>
      <c r="C19" s="9" t="s">
        <v>253</v>
      </c>
      <c r="D19" s="121">
        <v>8247</v>
      </c>
      <c r="E19" s="176">
        <v>692</v>
      </c>
    </row>
    <row r="20" spans="1:5" ht="28.5" customHeight="1">
      <c r="A20" s="118" t="s">
        <v>182</v>
      </c>
      <c r="B20" s="175" t="s">
        <v>254</v>
      </c>
      <c r="C20" s="9" t="s">
        <v>255</v>
      </c>
      <c r="D20" s="121">
        <v>1541</v>
      </c>
      <c r="E20" s="176">
        <v>34435</v>
      </c>
    </row>
    <row r="21" spans="1:5" ht="28.5" customHeight="1">
      <c r="A21" s="118" t="s">
        <v>183</v>
      </c>
      <c r="B21" s="175" t="s">
        <v>429</v>
      </c>
      <c r="C21" s="9" t="s">
        <v>430</v>
      </c>
      <c r="D21" s="121">
        <v>8340</v>
      </c>
      <c r="E21" s="176">
        <v>65037</v>
      </c>
    </row>
    <row r="22" spans="1:5" ht="28.5" customHeight="1">
      <c r="A22" s="118" t="s">
        <v>326</v>
      </c>
      <c r="B22" s="175" t="s">
        <v>256</v>
      </c>
      <c r="C22" s="9" t="s">
        <v>257</v>
      </c>
      <c r="D22" s="121">
        <v>125509</v>
      </c>
      <c r="E22" s="176">
        <v>3152</v>
      </c>
    </row>
    <row r="23" spans="1:5" ht="28.5" customHeight="1">
      <c r="A23" s="118" t="s">
        <v>327</v>
      </c>
      <c r="B23" s="175" t="s">
        <v>258</v>
      </c>
      <c r="C23" s="9" t="s">
        <v>259</v>
      </c>
      <c r="D23" s="121">
        <v>0</v>
      </c>
      <c r="E23" s="176">
        <v>6811</v>
      </c>
    </row>
    <row r="24" spans="1:5" ht="28.5" customHeight="1">
      <c r="A24" s="118" t="s">
        <v>328</v>
      </c>
      <c r="B24" s="175" t="s">
        <v>260</v>
      </c>
      <c r="C24" s="9" t="s">
        <v>261</v>
      </c>
      <c r="D24" s="121">
        <v>1348</v>
      </c>
      <c r="E24" s="176">
        <v>14698</v>
      </c>
    </row>
    <row r="25" spans="1:5" ht="28.5" customHeight="1">
      <c r="A25" s="118" t="s">
        <v>329</v>
      </c>
      <c r="B25" s="175" t="s">
        <v>262</v>
      </c>
      <c r="C25" s="9" t="s">
        <v>263</v>
      </c>
      <c r="D25" s="121">
        <v>236511</v>
      </c>
      <c r="E25" s="176">
        <v>0</v>
      </c>
    </row>
    <row r="26" spans="1:5" ht="28.5" customHeight="1">
      <c r="A26" s="118" t="s">
        <v>330</v>
      </c>
      <c r="B26" s="175" t="s">
        <v>264</v>
      </c>
      <c r="C26" s="9" t="s">
        <v>265</v>
      </c>
      <c r="D26" s="121">
        <v>6921</v>
      </c>
      <c r="E26" s="176">
        <v>237</v>
      </c>
    </row>
    <row r="27" spans="2:5" ht="28.5" customHeight="1">
      <c r="B27" s="175" t="s">
        <v>431</v>
      </c>
      <c r="C27" s="9" t="s">
        <v>432</v>
      </c>
      <c r="D27" s="121">
        <v>0</v>
      </c>
      <c r="E27" s="176">
        <v>2296</v>
      </c>
    </row>
    <row r="28" spans="1:5" ht="28.5" customHeight="1">
      <c r="A28" s="118" t="s">
        <v>331</v>
      </c>
      <c r="B28" s="175" t="s">
        <v>266</v>
      </c>
      <c r="C28" s="9" t="s">
        <v>263</v>
      </c>
      <c r="D28" s="121">
        <v>0</v>
      </c>
      <c r="E28" s="176">
        <v>168063</v>
      </c>
    </row>
    <row r="29" spans="1:5" ht="28.5" customHeight="1">
      <c r="A29" s="118" t="s">
        <v>332</v>
      </c>
      <c r="B29" s="175" t="s">
        <v>267</v>
      </c>
      <c r="C29" s="9" t="s">
        <v>268</v>
      </c>
      <c r="D29" s="121">
        <v>161</v>
      </c>
      <c r="E29" s="176">
        <v>2165</v>
      </c>
    </row>
    <row r="30" spans="1:5" ht="28.5" customHeight="1">
      <c r="A30" s="118" t="s">
        <v>333</v>
      </c>
      <c r="B30" s="175" t="s">
        <v>269</v>
      </c>
      <c r="C30" s="9" t="s">
        <v>270</v>
      </c>
      <c r="D30" s="121">
        <v>3209</v>
      </c>
      <c r="E30" s="176">
        <v>2710</v>
      </c>
    </row>
    <row r="31" spans="1:5" ht="28.5" customHeight="1">
      <c r="A31" s="118" t="s">
        <v>334</v>
      </c>
      <c r="B31" s="175" t="s">
        <v>299</v>
      </c>
      <c r="C31" s="9" t="s">
        <v>300</v>
      </c>
      <c r="D31" s="121">
        <v>0</v>
      </c>
      <c r="E31" s="176">
        <v>620</v>
      </c>
    </row>
    <row r="32" spans="1:5" ht="28.5" customHeight="1">
      <c r="A32" s="118" t="s">
        <v>335</v>
      </c>
      <c r="B32" s="175" t="s">
        <v>271</v>
      </c>
      <c r="C32" s="9" t="s">
        <v>272</v>
      </c>
      <c r="D32" s="121">
        <v>6583</v>
      </c>
      <c r="E32" s="176">
        <v>0</v>
      </c>
    </row>
    <row r="33" spans="1:5" ht="28.5" customHeight="1">
      <c r="A33" s="118" t="s">
        <v>336</v>
      </c>
      <c r="B33" s="175" t="s">
        <v>273</v>
      </c>
      <c r="C33" s="9" t="s">
        <v>274</v>
      </c>
      <c r="D33" s="121">
        <v>32454</v>
      </c>
      <c r="E33" s="176">
        <v>33854</v>
      </c>
    </row>
    <row r="34" spans="1:5" ht="28.5" customHeight="1">
      <c r="A34" s="118" t="s">
        <v>337</v>
      </c>
      <c r="B34" s="175" t="s">
        <v>433</v>
      </c>
      <c r="C34" s="9" t="s">
        <v>434</v>
      </c>
      <c r="D34" s="121">
        <v>0</v>
      </c>
      <c r="E34" s="176">
        <v>65</v>
      </c>
    </row>
    <row r="35" spans="1:5" ht="28.5" customHeight="1">
      <c r="A35" s="118" t="s">
        <v>338</v>
      </c>
      <c r="B35" s="175" t="s">
        <v>275</v>
      </c>
      <c r="C35" s="9" t="s">
        <v>278</v>
      </c>
      <c r="D35" s="121">
        <v>4636</v>
      </c>
      <c r="E35" s="176">
        <v>5651</v>
      </c>
    </row>
    <row r="36" spans="1:5" ht="28.5" customHeight="1">
      <c r="A36" s="118" t="s">
        <v>339</v>
      </c>
      <c r="B36" s="175" t="s">
        <v>276</v>
      </c>
      <c r="C36" s="9" t="s">
        <v>277</v>
      </c>
      <c r="D36" s="121">
        <v>200</v>
      </c>
      <c r="E36" s="176">
        <v>161</v>
      </c>
    </row>
    <row r="37" spans="1:5" ht="28.5" customHeight="1">
      <c r="A37" s="118" t="s">
        <v>340</v>
      </c>
      <c r="B37" s="175" t="s">
        <v>283</v>
      </c>
      <c r="C37" s="9" t="s">
        <v>279</v>
      </c>
      <c r="D37" s="121">
        <v>1828</v>
      </c>
      <c r="E37" s="176">
        <v>4115</v>
      </c>
    </row>
    <row r="38" ht="28.5" customHeight="1">
      <c r="E38" s="120" t="s">
        <v>495</v>
      </c>
    </row>
    <row r="39" spans="3:5" ht="28.5" customHeight="1">
      <c r="C39" s="400"/>
      <c r="D39" s="400"/>
      <c r="E39" s="400"/>
    </row>
    <row r="40" spans="3:5" ht="28.5" customHeight="1">
      <c r="C40" s="400" t="s">
        <v>203</v>
      </c>
      <c r="D40" s="400"/>
      <c r="E40" s="400"/>
    </row>
    <row r="41" spans="3:5" ht="28.5" customHeight="1">
      <c r="C41" s="400" t="s">
        <v>372</v>
      </c>
      <c r="D41" s="400"/>
      <c r="E41" s="400"/>
    </row>
    <row r="42" spans="3:5" ht="28.5" customHeight="1" thickBot="1">
      <c r="C42" s="401" t="s">
        <v>204</v>
      </c>
      <c r="D42" s="401"/>
      <c r="E42" s="401"/>
    </row>
    <row r="43" spans="2:5" ht="28.5" customHeight="1">
      <c r="B43" s="402" t="s">
        <v>231</v>
      </c>
      <c r="C43" s="405" t="s">
        <v>229</v>
      </c>
      <c r="D43" s="407" t="s">
        <v>205</v>
      </c>
      <c r="E43" s="403" t="s">
        <v>105</v>
      </c>
    </row>
    <row r="44" spans="2:5" ht="28.5" customHeight="1">
      <c r="B44" s="402"/>
      <c r="C44" s="406"/>
      <c r="D44" s="408"/>
      <c r="E44" s="404"/>
    </row>
    <row r="45" spans="1:5" ht="28.5" customHeight="1">
      <c r="A45" s="118" t="s">
        <v>341</v>
      </c>
      <c r="B45" s="175" t="s">
        <v>280</v>
      </c>
      <c r="C45" s="9" t="s">
        <v>281</v>
      </c>
      <c r="D45" s="121">
        <v>30642</v>
      </c>
      <c r="E45" s="176">
        <v>36809</v>
      </c>
    </row>
    <row r="46" spans="1:5" ht="28.5" customHeight="1">
      <c r="A46" s="118" t="s">
        <v>342</v>
      </c>
      <c r="B46" s="175" t="s">
        <v>282</v>
      </c>
      <c r="C46" s="9" t="s">
        <v>75</v>
      </c>
      <c r="D46" s="121">
        <v>1451</v>
      </c>
      <c r="E46" s="176">
        <v>1473</v>
      </c>
    </row>
    <row r="47" spans="1:5" ht="28.5" customHeight="1">
      <c r="A47" s="118" t="s">
        <v>343</v>
      </c>
      <c r="B47" s="175" t="s">
        <v>284</v>
      </c>
      <c r="C47" s="9" t="s">
        <v>285</v>
      </c>
      <c r="D47" s="121">
        <v>9937</v>
      </c>
      <c r="E47" s="176">
        <v>9921</v>
      </c>
    </row>
    <row r="48" spans="1:5" ht="28.5" customHeight="1">
      <c r="A48" s="118" t="s">
        <v>344</v>
      </c>
      <c r="B48" s="175" t="s">
        <v>286</v>
      </c>
      <c r="C48" s="9" t="s">
        <v>287</v>
      </c>
      <c r="D48" s="121">
        <v>0</v>
      </c>
      <c r="E48" s="176">
        <v>1955</v>
      </c>
    </row>
    <row r="49" spans="1:5" ht="28.5" customHeight="1">
      <c r="A49" s="118" t="s">
        <v>345</v>
      </c>
      <c r="B49" s="175" t="s">
        <v>288</v>
      </c>
      <c r="C49" s="9" t="s">
        <v>289</v>
      </c>
      <c r="D49" s="121">
        <v>4329</v>
      </c>
      <c r="E49" s="176">
        <v>4937</v>
      </c>
    </row>
    <row r="50" spans="1:5" ht="28.5" customHeight="1">
      <c r="A50" s="118" t="s">
        <v>346</v>
      </c>
      <c r="B50" s="175" t="s">
        <v>290</v>
      </c>
      <c r="C50" s="9" t="s">
        <v>291</v>
      </c>
      <c r="D50" s="121">
        <v>0</v>
      </c>
      <c r="E50" s="176">
        <v>1173</v>
      </c>
    </row>
    <row r="51" spans="1:5" ht="28.5" customHeight="1">
      <c r="A51" s="118" t="s">
        <v>347</v>
      </c>
      <c r="B51" s="175" t="s">
        <v>292</v>
      </c>
      <c r="C51" s="9" t="s">
        <v>293</v>
      </c>
      <c r="D51" s="121">
        <v>88</v>
      </c>
      <c r="E51" s="176">
        <v>107</v>
      </c>
    </row>
    <row r="52" spans="1:5" ht="28.5" customHeight="1">
      <c r="A52" s="118" t="s">
        <v>348</v>
      </c>
      <c r="B52" s="175" t="s">
        <v>294</v>
      </c>
      <c r="C52" s="9" t="s">
        <v>199</v>
      </c>
      <c r="D52" s="121">
        <v>210</v>
      </c>
      <c r="E52" s="176">
        <v>260</v>
      </c>
    </row>
    <row r="53" spans="1:5" ht="28.5" customHeight="1">
      <c r="A53" s="118" t="s">
        <v>349</v>
      </c>
      <c r="B53" s="175" t="s">
        <v>295</v>
      </c>
      <c r="C53" s="9" t="s">
        <v>296</v>
      </c>
      <c r="D53" s="121">
        <v>0</v>
      </c>
      <c r="E53" s="176">
        <v>3181</v>
      </c>
    </row>
    <row r="54" spans="1:5" ht="28.5" customHeight="1">
      <c r="A54" s="118" t="s">
        <v>350</v>
      </c>
      <c r="B54" s="175" t="s">
        <v>297</v>
      </c>
      <c r="C54" s="9" t="s">
        <v>298</v>
      </c>
      <c r="D54" s="121">
        <v>0</v>
      </c>
      <c r="E54" s="176">
        <v>640</v>
      </c>
    </row>
    <row r="55" spans="1:5" ht="28.5" customHeight="1">
      <c r="A55" s="118" t="s">
        <v>351</v>
      </c>
      <c r="B55" s="175" t="s">
        <v>301</v>
      </c>
      <c r="C55" s="9" t="s">
        <v>302</v>
      </c>
      <c r="D55" s="121">
        <v>0</v>
      </c>
      <c r="E55" s="176">
        <v>3434</v>
      </c>
    </row>
    <row r="56" spans="1:5" ht="28.5" customHeight="1">
      <c r="A56" s="118" t="s">
        <v>352</v>
      </c>
      <c r="B56" s="175" t="s">
        <v>303</v>
      </c>
      <c r="C56" s="9" t="s">
        <v>304</v>
      </c>
      <c r="D56" s="121">
        <v>935</v>
      </c>
      <c r="E56" s="176">
        <v>994</v>
      </c>
    </row>
    <row r="57" spans="1:5" ht="28.5" customHeight="1">
      <c r="A57" s="118" t="s">
        <v>353</v>
      </c>
      <c r="B57" s="175" t="s">
        <v>305</v>
      </c>
      <c r="C57" s="9" t="s">
        <v>306</v>
      </c>
      <c r="D57" s="121">
        <v>5800</v>
      </c>
      <c r="E57" s="176">
        <v>6652</v>
      </c>
    </row>
    <row r="58" spans="1:5" ht="28.5" customHeight="1">
      <c r="A58" s="118" t="s">
        <v>354</v>
      </c>
      <c r="B58" s="175" t="s">
        <v>307</v>
      </c>
      <c r="C58" s="9" t="s">
        <v>99</v>
      </c>
      <c r="D58" s="121">
        <v>0</v>
      </c>
      <c r="E58" s="176">
        <v>1981</v>
      </c>
    </row>
    <row r="59" spans="1:5" ht="28.5" customHeight="1">
      <c r="A59" s="118" t="s">
        <v>355</v>
      </c>
      <c r="B59" s="175" t="s">
        <v>308</v>
      </c>
      <c r="C59" s="122" t="s">
        <v>98</v>
      </c>
      <c r="D59" s="121">
        <v>77</v>
      </c>
      <c r="E59" s="176">
        <v>96</v>
      </c>
    </row>
    <row r="60" spans="1:5" ht="28.5" customHeight="1">
      <c r="A60" s="118" t="s">
        <v>356</v>
      </c>
      <c r="B60" s="175" t="s">
        <v>309</v>
      </c>
      <c r="C60" s="122" t="s">
        <v>310</v>
      </c>
      <c r="D60" s="121">
        <v>252</v>
      </c>
      <c r="E60" s="176">
        <v>7976</v>
      </c>
    </row>
    <row r="61" spans="2:5" ht="28.5" customHeight="1">
      <c r="B61" s="175" t="s">
        <v>440</v>
      </c>
      <c r="C61" s="122" t="s">
        <v>441</v>
      </c>
      <c r="D61" s="121">
        <v>1710</v>
      </c>
      <c r="E61" s="176">
        <v>1710</v>
      </c>
    </row>
    <row r="62" spans="1:5" ht="28.5" customHeight="1">
      <c r="A62" s="118" t="s">
        <v>357</v>
      </c>
      <c r="B62" s="175" t="s">
        <v>311</v>
      </c>
      <c r="C62" s="122" t="s">
        <v>312</v>
      </c>
      <c r="D62" s="121">
        <v>574</v>
      </c>
      <c r="E62" s="176">
        <v>0</v>
      </c>
    </row>
    <row r="63" spans="1:5" ht="28.5" customHeight="1">
      <c r="A63" s="118" t="s">
        <v>358</v>
      </c>
      <c r="B63" s="175" t="s">
        <v>313</v>
      </c>
      <c r="C63" s="122" t="s">
        <v>314</v>
      </c>
      <c r="D63" s="121">
        <v>407</v>
      </c>
      <c r="E63" s="176">
        <v>777</v>
      </c>
    </row>
    <row r="64" spans="1:5" ht="28.5" customHeight="1">
      <c r="A64" s="118" t="s">
        <v>359</v>
      </c>
      <c r="B64" s="175" t="s">
        <v>323</v>
      </c>
      <c r="C64" s="122" t="s">
        <v>324</v>
      </c>
      <c r="D64" s="121">
        <v>0</v>
      </c>
      <c r="E64" s="176">
        <v>11200</v>
      </c>
    </row>
    <row r="65" spans="1:5" ht="28.5" customHeight="1">
      <c r="A65" s="118" t="s">
        <v>360</v>
      </c>
      <c r="B65" s="175" t="s">
        <v>315</v>
      </c>
      <c r="C65" s="9" t="s">
        <v>436</v>
      </c>
      <c r="D65" s="121">
        <v>10361</v>
      </c>
      <c r="E65" s="176">
        <v>11618</v>
      </c>
    </row>
    <row r="66" spans="1:5" ht="28.5" customHeight="1">
      <c r="A66" s="118" t="s">
        <v>361</v>
      </c>
      <c r="B66" s="175" t="s">
        <v>316</v>
      </c>
      <c r="C66" s="9" t="s">
        <v>435</v>
      </c>
      <c r="D66" s="121">
        <v>25178</v>
      </c>
      <c r="E66" s="176">
        <v>31149</v>
      </c>
    </row>
    <row r="67" spans="1:5" ht="28.5" customHeight="1">
      <c r="A67" s="118" t="s">
        <v>362</v>
      </c>
      <c r="B67" s="175" t="s">
        <v>325</v>
      </c>
      <c r="C67" s="9" t="s">
        <v>437</v>
      </c>
      <c r="D67" s="121">
        <v>0</v>
      </c>
      <c r="E67" s="176">
        <v>701</v>
      </c>
    </row>
    <row r="68" spans="1:5" ht="28.5" customHeight="1">
      <c r="A68" s="118" t="s">
        <v>364</v>
      </c>
      <c r="B68" s="175" t="s">
        <v>317</v>
      </c>
      <c r="C68" s="9" t="s">
        <v>318</v>
      </c>
      <c r="D68" s="121">
        <v>2199</v>
      </c>
      <c r="E68" s="176">
        <v>10282</v>
      </c>
    </row>
    <row r="69" spans="1:5" ht="28.5" customHeight="1">
      <c r="A69" s="118" t="s">
        <v>363</v>
      </c>
      <c r="B69" s="175" t="s">
        <v>438</v>
      </c>
      <c r="C69" s="9" t="s">
        <v>439</v>
      </c>
      <c r="D69" s="121">
        <v>0</v>
      </c>
      <c r="E69" s="176">
        <v>1082</v>
      </c>
    </row>
    <row r="70" spans="1:5" ht="28.5" customHeight="1">
      <c r="A70" s="118" t="s">
        <v>365</v>
      </c>
      <c r="B70" s="175" t="s">
        <v>319</v>
      </c>
      <c r="C70" s="9" t="s">
        <v>320</v>
      </c>
      <c r="D70" s="121">
        <v>30505</v>
      </c>
      <c r="E70" s="176">
        <v>46333</v>
      </c>
    </row>
    <row r="71" spans="1:5" ht="28.5" customHeight="1">
      <c r="A71" s="118" t="s">
        <v>366</v>
      </c>
      <c r="B71" s="175" t="s">
        <v>321</v>
      </c>
      <c r="C71" s="9" t="s">
        <v>322</v>
      </c>
      <c r="D71" s="121">
        <v>187</v>
      </c>
      <c r="E71" s="176">
        <v>1055</v>
      </c>
    </row>
    <row r="72" spans="2:5" s="123" customFormat="1" ht="49.5" customHeight="1" thickBot="1">
      <c r="B72" s="197"/>
      <c r="C72" s="178" t="s">
        <v>206</v>
      </c>
      <c r="D72" s="198">
        <f>SUM(D8:D71)</f>
        <v>584721</v>
      </c>
      <c r="E72" s="199">
        <f>SUM(E8:E71)</f>
        <v>621864</v>
      </c>
    </row>
  </sheetData>
  <mergeCells count="16">
    <mergeCell ref="B43:B44"/>
    <mergeCell ref="C43:C44"/>
    <mergeCell ref="D43:D44"/>
    <mergeCell ref="E43:E44"/>
    <mergeCell ref="C39:E39"/>
    <mergeCell ref="C40:E40"/>
    <mergeCell ref="C41:E41"/>
    <mergeCell ref="C42:E42"/>
    <mergeCell ref="B6:B7"/>
    <mergeCell ref="E6:E7"/>
    <mergeCell ref="C6:C7"/>
    <mergeCell ref="D6:D7"/>
    <mergeCell ref="C2:E2"/>
    <mergeCell ref="C3:E3"/>
    <mergeCell ref="C4:E4"/>
    <mergeCell ref="C5:E5"/>
  </mergeCells>
  <printOptions horizontalCentered="1"/>
  <pageMargins left="0.31496062992125984" right="0.2362204724409449" top="0.6299212598425197" bottom="0.6299212598425197" header="0.5118110236220472" footer="0.5118110236220472"/>
  <pageSetup horizontalDpi="600" verticalDpi="600" orientation="portrait" paperSize="9" scale="65" r:id="rId1"/>
  <headerFooter alignWithMargins="0">
    <oddFooter>&amp;C&amp;P. oldal</oddFooter>
  </headerFooter>
  <rowBreaks count="1" manualBreakCount="1">
    <brk id="3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Vadné Nagy Judit</dc:creator>
  <cp:keywords/>
  <dc:description/>
  <cp:lastModifiedBy>Vadné Nagy Judit</cp:lastModifiedBy>
  <cp:lastPrinted>2011-08-30T13:46:00Z</cp:lastPrinted>
  <dcterms:created xsi:type="dcterms:W3CDTF">2005-06-14T08:58:48Z</dcterms:created>
  <dcterms:modified xsi:type="dcterms:W3CDTF">2011-09-02T08:53:31Z</dcterms:modified>
  <cp:category/>
  <cp:version/>
  <cp:contentType/>
  <cp:contentStatus/>
</cp:coreProperties>
</file>