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14355" windowHeight="7200"/>
  </bookViews>
  <sheets>
    <sheet name="Pótlási Terv" sheetId="1" r:id="rId1"/>
    <sheet name="Pótlási szükségletek" sheetId="2" r:id="rId2"/>
  </sheets>
  <calcPr calcId="124519"/>
</workbook>
</file>

<file path=xl/calcChain.xml><?xml version="1.0" encoding="utf-8"?>
<calcChain xmlns="http://schemas.openxmlformats.org/spreadsheetml/2006/main">
  <c r="E15" i="2"/>
  <c r="O57" i="1" l="1"/>
  <c r="U53" l="1"/>
  <c r="V53"/>
  <c r="W53" s="1"/>
  <c r="T54"/>
  <c r="T53"/>
  <c r="L54"/>
  <c r="AH54" s="1"/>
  <c r="L53"/>
  <c r="L57" s="1"/>
  <c r="K54"/>
  <c r="K53"/>
  <c r="X53" l="1"/>
  <c r="Y53" s="1"/>
  <c r="Z53" s="1"/>
  <c r="AA53" s="1"/>
  <c r="AB53" s="1"/>
  <c r="AL53"/>
  <c r="AH53"/>
  <c r="AT53"/>
  <c r="BQ53"/>
  <c r="BI53"/>
  <c r="AJ53"/>
  <c r="BR53"/>
  <c r="BV53"/>
  <c r="AX53"/>
  <c r="AM54"/>
  <c r="BU53"/>
  <c r="BM53"/>
  <c r="AY53"/>
  <c r="AN53"/>
  <c r="AF53"/>
  <c r="AD53"/>
  <c r="BN53"/>
  <c r="U54"/>
  <c r="CA53"/>
  <c r="BS53"/>
  <c r="C55" i="2"/>
  <c r="D55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D53" s="1"/>
  <c r="AM53" i="1" l="1"/>
  <c r="AQ53"/>
  <c r="AU53"/>
  <c r="BO53"/>
  <c r="BL53"/>
  <c r="BF53"/>
  <c r="AW53"/>
  <c r="BG53"/>
  <c r="BH53"/>
  <c r="BC53"/>
  <c r="AO54"/>
  <c r="BT53"/>
  <c r="BE53"/>
  <c r="BW53"/>
  <c r="BP53"/>
  <c r="AS53"/>
  <c r="BG54"/>
  <c r="AK53"/>
  <c r="BK53"/>
  <c r="CB53"/>
  <c r="CA54"/>
  <c r="AW54"/>
  <c r="BX53"/>
  <c r="BA53"/>
  <c r="AI53"/>
  <c r="BA54"/>
  <c r="AV53"/>
  <c r="AG53"/>
  <c r="AR53"/>
  <c r="AI54"/>
  <c r="BJ53"/>
  <c r="BY53"/>
  <c r="BD53"/>
  <c r="AO53"/>
  <c r="AZ53"/>
  <c r="BZ53"/>
  <c r="AE53"/>
  <c r="V54"/>
  <c r="W54" s="1"/>
  <c r="X54" s="1"/>
  <c r="Y54" s="1"/>
  <c r="Z54" s="1"/>
  <c r="AA54" s="1"/>
  <c r="AB54" s="1"/>
  <c r="AR54"/>
  <c r="BX54"/>
  <c r="BW54"/>
  <c r="AT54"/>
  <c r="BB53"/>
  <c r="AP53"/>
  <c r="D4" i="2"/>
  <c r="D6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3"/>
  <c r="D5"/>
  <c r="D7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AS54" i="1" l="1"/>
  <c r="BI54"/>
  <c r="BF54"/>
  <c r="BT54"/>
  <c r="AX54"/>
  <c r="BU54"/>
  <c r="BL54"/>
  <c r="BV54"/>
  <c r="BB54"/>
  <c r="AU54"/>
  <c r="BO54"/>
  <c r="BR54"/>
  <c r="BP54"/>
  <c r="AF54"/>
  <c r="AV54"/>
  <c r="BZ54"/>
  <c r="AE54"/>
  <c r="AJ54"/>
  <c r="CB54"/>
  <c r="AK54"/>
  <c r="BJ54"/>
  <c r="BK54"/>
  <c r="BY54"/>
  <c r="AP54"/>
  <c r="BM54"/>
  <c r="AY54"/>
  <c r="AG54"/>
  <c r="BQ54"/>
  <c r="AN54"/>
  <c r="BD54"/>
  <c r="BE54"/>
  <c r="BS54"/>
  <c r="AD54"/>
  <c r="AL54"/>
  <c r="BN54"/>
  <c r="BH54"/>
  <c r="AZ54"/>
  <c r="BC54"/>
  <c r="AQ54"/>
  <c r="J56"/>
  <c r="I56"/>
  <c r="O56" s="1"/>
  <c r="AD56"/>
  <c r="AE56"/>
  <c r="AF56"/>
  <c r="AG56"/>
  <c r="O127" l="1"/>
  <c r="O128"/>
  <c r="L128"/>
  <c r="L132" s="1"/>
  <c r="L127"/>
  <c r="O108"/>
  <c r="L109"/>
  <c r="L108"/>
  <c r="O103"/>
  <c r="O98"/>
  <c r="O97"/>
  <c r="O96"/>
  <c r="O94"/>
  <c r="O93"/>
  <c r="O92"/>
  <c r="O90"/>
  <c r="O89"/>
  <c r="O88"/>
  <c r="O86"/>
  <c r="O85"/>
  <c r="O84"/>
  <c r="O82"/>
  <c r="O81"/>
  <c r="O80"/>
  <c r="O78"/>
  <c r="O77"/>
  <c r="O76"/>
  <c r="O74"/>
  <c r="O73"/>
  <c r="O72"/>
  <c r="O70"/>
  <c r="O69"/>
  <c r="O68"/>
  <c r="O66"/>
  <c r="O65"/>
  <c r="O64"/>
  <c r="O62"/>
  <c r="O61"/>
  <c r="O60"/>
  <c r="S106"/>
  <c r="S105"/>
  <c r="S104"/>
  <c r="S102"/>
  <c r="S101"/>
  <c r="S100"/>
  <c r="O107"/>
  <c r="O131" l="1"/>
  <c r="O109"/>
  <c r="O132" s="1"/>
  <c r="AN28"/>
  <c r="S126" l="1"/>
  <c r="Q126"/>
  <c r="P126"/>
  <c r="S125"/>
  <c r="Q125"/>
  <c r="P125"/>
  <c r="S124"/>
  <c r="Q124"/>
  <c r="P124"/>
  <c r="S123"/>
  <c r="Q123"/>
  <c r="P123"/>
  <c r="S122"/>
  <c r="T122" s="1"/>
  <c r="U122" s="1"/>
  <c r="Q122"/>
  <c r="P122"/>
  <c r="S121"/>
  <c r="Q121"/>
  <c r="P121"/>
  <c r="T126" l="1"/>
  <c r="T125"/>
  <c r="V122"/>
  <c r="W122" s="1"/>
  <c r="X122" s="1"/>
  <c r="Y122" s="1"/>
  <c r="Z122" s="1"/>
  <c r="AA122" s="1"/>
  <c r="AB122" s="1"/>
  <c r="T124"/>
  <c r="U124" s="1"/>
  <c r="V124" s="1"/>
  <c r="W124" s="1"/>
  <c r="X124" s="1"/>
  <c r="Y124" s="1"/>
  <c r="Z124" s="1"/>
  <c r="AA124" s="1"/>
  <c r="AB124" s="1"/>
  <c r="T123"/>
  <c r="T121"/>
  <c r="T102"/>
  <c r="S97"/>
  <c r="S98"/>
  <c r="S93"/>
  <c r="S94"/>
  <c r="S89"/>
  <c r="S90"/>
  <c r="S85"/>
  <c r="S86"/>
  <c r="S81"/>
  <c r="S82"/>
  <c r="S77"/>
  <c r="S78"/>
  <c r="AI78" s="1"/>
  <c r="S73"/>
  <c r="S74"/>
  <c r="AI74" s="1"/>
  <c r="S69"/>
  <c r="S70"/>
  <c r="S65"/>
  <c r="S66"/>
  <c r="S61"/>
  <c r="T61" s="1"/>
  <c r="S62"/>
  <c r="L106"/>
  <c r="L105"/>
  <c r="L104"/>
  <c r="L102"/>
  <c r="Q102" s="1"/>
  <c r="L101"/>
  <c r="P101" s="1"/>
  <c r="L100"/>
  <c r="P100" s="1"/>
  <c r="L98"/>
  <c r="L97"/>
  <c r="L96"/>
  <c r="L94"/>
  <c r="L93"/>
  <c r="L92"/>
  <c r="L90"/>
  <c r="L89"/>
  <c r="L88"/>
  <c r="L86"/>
  <c r="L85"/>
  <c r="L84"/>
  <c r="L82"/>
  <c r="P82" s="1"/>
  <c r="L81"/>
  <c r="Q81" s="1"/>
  <c r="L80"/>
  <c r="P80" s="1"/>
  <c r="L78"/>
  <c r="P78" s="1"/>
  <c r="L77"/>
  <c r="P77" s="1"/>
  <c r="L76"/>
  <c r="Q76" s="1"/>
  <c r="L74"/>
  <c r="P74" s="1"/>
  <c r="L73"/>
  <c r="Q73" s="1"/>
  <c r="L72"/>
  <c r="P72" s="1"/>
  <c r="L70"/>
  <c r="P70" s="1"/>
  <c r="L69"/>
  <c r="P69" s="1"/>
  <c r="L68"/>
  <c r="P68" s="1"/>
  <c r="L66"/>
  <c r="P66" s="1"/>
  <c r="L65"/>
  <c r="P65" s="1"/>
  <c r="L64"/>
  <c r="P64" s="1"/>
  <c r="L62"/>
  <c r="Q62" s="1"/>
  <c r="L61"/>
  <c r="Q61" s="1"/>
  <c r="L60"/>
  <c r="P60" s="1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S60"/>
  <c r="CB103"/>
  <c r="CA103"/>
  <c r="BZ103"/>
  <c r="BY103"/>
  <c r="BX103"/>
  <c r="BW103"/>
  <c r="BV103"/>
  <c r="BU103"/>
  <c r="BT103"/>
  <c r="BS103"/>
  <c r="BR103"/>
  <c r="BQ103"/>
  <c r="BP103"/>
  <c r="BO103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T100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S68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S64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S72"/>
  <c r="Q72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S76"/>
  <c r="CB83"/>
  <c r="CA83"/>
  <c r="BZ83"/>
  <c r="BY83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Q82"/>
  <c r="P81"/>
  <c r="S80"/>
  <c r="S117"/>
  <c r="Q117"/>
  <c r="P117"/>
  <c r="S116"/>
  <c r="Q116"/>
  <c r="P116"/>
  <c r="S115"/>
  <c r="Q115"/>
  <c r="P115"/>
  <c r="S114"/>
  <c r="Q114"/>
  <c r="P114"/>
  <c r="S113"/>
  <c r="T113" s="1"/>
  <c r="Q113"/>
  <c r="P113"/>
  <c r="S112"/>
  <c r="Q112"/>
  <c r="P112"/>
  <c r="P127" l="1"/>
  <c r="Q127"/>
  <c r="T60"/>
  <c r="CB60"/>
  <c r="AS122"/>
  <c r="AH122"/>
  <c r="AI62"/>
  <c r="P73"/>
  <c r="P75" s="1"/>
  <c r="P76"/>
  <c r="P79" s="1"/>
  <c r="AG122"/>
  <c r="P61"/>
  <c r="P63" s="1"/>
  <c r="AI122"/>
  <c r="AI66"/>
  <c r="AI82"/>
  <c r="BC124"/>
  <c r="AQ124"/>
  <c r="BF122"/>
  <c r="BS124"/>
  <c r="BK124"/>
  <c r="Q77"/>
  <c r="AD124"/>
  <c r="Q66"/>
  <c r="AV124"/>
  <c r="AX124"/>
  <c r="BR122"/>
  <c r="BX122"/>
  <c r="CB122"/>
  <c r="BJ122"/>
  <c r="AS124"/>
  <c r="BU124"/>
  <c r="P62"/>
  <c r="AN73"/>
  <c r="AK124"/>
  <c r="BE124"/>
  <c r="U125"/>
  <c r="U126"/>
  <c r="BT122"/>
  <c r="CA122"/>
  <c r="BY122"/>
  <c r="BW122"/>
  <c r="BL122"/>
  <c r="AP122"/>
  <c r="BQ122"/>
  <c r="BM122"/>
  <c r="BD122"/>
  <c r="AU122"/>
  <c r="BA122"/>
  <c r="AE122"/>
  <c r="BL124"/>
  <c r="AK122"/>
  <c r="AR122"/>
  <c r="AY122"/>
  <c r="AW122"/>
  <c r="BI122"/>
  <c r="AN122"/>
  <c r="BZ122"/>
  <c r="AI124"/>
  <c r="BB122"/>
  <c r="BP122"/>
  <c r="BU122"/>
  <c r="BS122"/>
  <c r="BK122"/>
  <c r="AT122"/>
  <c r="BH122"/>
  <c r="BO122"/>
  <c r="BC122"/>
  <c r="BV122"/>
  <c r="AL122"/>
  <c r="AZ122"/>
  <c r="BG122"/>
  <c r="BE122"/>
  <c r="AM122"/>
  <c r="AV122"/>
  <c r="AX122"/>
  <c r="AD122"/>
  <c r="BD124"/>
  <c r="BX124"/>
  <c r="AJ122"/>
  <c r="AQ122"/>
  <c r="AO122"/>
  <c r="BF124"/>
  <c r="AF122"/>
  <c r="BN122"/>
  <c r="CB124"/>
  <c r="BP124"/>
  <c r="AP124"/>
  <c r="AF124"/>
  <c r="AM124"/>
  <c r="U121"/>
  <c r="AT124"/>
  <c r="BI124"/>
  <c r="BG124"/>
  <c r="AO124"/>
  <c r="BV124"/>
  <c r="BT124"/>
  <c r="CA124"/>
  <c r="AL124"/>
  <c r="U123"/>
  <c r="BA124"/>
  <c r="AY124"/>
  <c r="BN124"/>
  <c r="BZ124"/>
  <c r="AN124"/>
  <c r="AU124"/>
  <c r="BR124"/>
  <c r="AR124"/>
  <c r="AH124"/>
  <c r="AG124"/>
  <c r="BH124"/>
  <c r="AW124"/>
  <c r="BY124"/>
  <c r="BW124"/>
  <c r="AZ124"/>
  <c r="BJ124"/>
  <c r="AE124"/>
  <c r="BB124"/>
  <c r="BQ124"/>
  <c r="BO124"/>
  <c r="BM124"/>
  <c r="AJ124"/>
  <c r="Q64"/>
  <c r="Q65"/>
  <c r="Q78"/>
  <c r="AI70"/>
  <c r="Q68"/>
  <c r="T62"/>
  <c r="AN62" s="1"/>
  <c r="Q69"/>
  <c r="P67"/>
  <c r="P102"/>
  <c r="P103" s="1"/>
  <c r="BK60"/>
  <c r="Q80"/>
  <c r="Q83" s="1"/>
  <c r="Q74"/>
  <c r="Q75" s="1"/>
  <c r="Q70"/>
  <c r="Q101"/>
  <c r="Q100"/>
  <c r="Q60"/>
  <c r="Q63" s="1"/>
  <c r="U60"/>
  <c r="V60" s="1"/>
  <c r="W60" s="1"/>
  <c r="X60" s="1"/>
  <c r="Y60" s="1"/>
  <c r="Z60" s="1"/>
  <c r="AA60" s="1"/>
  <c r="AB60" s="1"/>
  <c r="U61"/>
  <c r="V61" s="1"/>
  <c r="W61" s="1"/>
  <c r="X61" s="1"/>
  <c r="Y61" s="1"/>
  <c r="Z61" s="1"/>
  <c r="AA61" s="1"/>
  <c r="AB61" s="1"/>
  <c r="AN61"/>
  <c r="AX61"/>
  <c r="P71"/>
  <c r="T101"/>
  <c r="U100"/>
  <c r="V100" s="1"/>
  <c r="W100" s="1"/>
  <c r="X100" s="1"/>
  <c r="Y100" s="1"/>
  <c r="Z100" s="1"/>
  <c r="AA100" s="1"/>
  <c r="AB100" s="1"/>
  <c r="AG100" s="1"/>
  <c r="U102"/>
  <c r="V102" s="1"/>
  <c r="W102" s="1"/>
  <c r="X102" s="1"/>
  <c r="Y102" s="1"/>
  <c r="Z102" s="1"/>
  <c r="AA102" s="1"/>
  <c r="AB102" s="1"/>
  <c r="AN69"/>
  <c r="T68"/>
  <c r="T69"/>
  <c r="T70"/>
  <c r="BK68"/>
  <c r="AN65"/>
  <c r="T66"/>
  <c r="AN66" s="1"/>
  <c r="T64"/>
  <c r="T65"/>
  <c r="BK64"/>
  <c r="P83"/>
  <c r="T72"/>
  <c r="T73"/>
  <c r="AX73" s="1"/>
  <c r="T74"/>
  <c r="BK72"/>
  <c r="AN77"/>
  <c r="T78"/>
  <c r="T76"/>
  <c r="T77"/>
  <c r="BK76"/>
  <c r="BK80"/>
  <c r="AN81"/>
  <c r="T80"/>
  <c r="T81"/>
  <c r="AX81" s="1"/>
  <c r="T82"/>
  <c r="CB116"/>
  <c r="CB115"/>
  <c r="T117"/>
  <c r="T116"/>
  <c r="T115"/>
  <c r="U113"/>
  <c r="V113" s="1"/>
  <c r="W113" s="1"/>
  <c r="X113" s="1"/>
  <c r="Y113" s="1"/>
  <c r="Z113" s="1"/>
  <c r="AA113" s="1"/>
  <c r="AB113" s="1"/>
  <c r="AN113" s="1"/>
  <c r="CB114"/>
  <c r="CB113"/>
  <c r="CB112"/>
  <c r="T112"/>
  <c r="U112" s="1"/>
  <c r="V112" s="1"/>
  <c r="W112" s="1"/>
  <c r="X112" s="1"/>
  <c r="Y112" s="1"/>
  <c r="Z112" s="1"/>
  <c r="AA112" s="1"/>
  <c r="AB112" s="1"/>
  <c r="T114"/>
  <c r="T3"/>
  <c r="U3" s="1"/>
  <c r="T5"/>
  <c r="U5" s="1"/>
  <c r="V5" s="1"/>
  <c r="W5" s="1"/>
  <c r="X5" s="1"/>
  <c r="Y5" s="1"/>
  <c r="Z5" s="1"/>
  <c r="AA5" s="1"/>
  <c r="AB5" s="1"/>
  <c r="T6"/>
  <c r="U6" s="1"/>
  <c r="V6" s="1"/>
  <c r="T7"/>
  <c r="U7" s="1"/>
  <c r="V7" s="1"/>
  <c r="W7" s="1"/>
  <c r="X7" s="1"/>
  <c r="Y7" s="1"/>
  <c r="Z7" s="1"/>
  <c r="AA7" s="1"/>
  <c r="AB7" s="1"/>
  <c r="T8"/>
  <c r="U8" s="1"/>
  <c r="V8" s="1"/>
  <c r="W8" s="1"/>
  <c r="X8" s="1"/>
  <c r="Y8" s="1"/>
  <c r="Z8" s="1"/>
  <c r="AA8" s="1"/>
  <c r="AB8" s="1"/>
  <c r="T9"/>
  <c r="U9" s="1"/>
  <c r="V9" s="1"/>
  <c r="W9" s="1"/>
  <c r="X9" s="1"/>
  <c r="Y9" s="1"/>
  <c r="Z9" s="1"/>
  <c r="AA9" s="1"/>
  <c r="AB9" s="1"/>
  <c r="T10"/>
  <c r="U10" s="1"/>
  <c r="V10" s="1"/>
  <c r="W10" s="1"/>
  <c r="X10" s="1"/>
  <c r="Y10" s="1"/>
  <c r="Z10" s="1"/>
  <c r="AA10" s="1"/>
  <c r="AB10" s="1"/>
  <c r="T12"/>
  <c r="U12" s="1"/>
  <c r="V12" s="1"/>
  <c r="W12" s="1"/>
  <c r="X12" s="1"/>
  <c r="Y12" s="1"/>
  <c r="Z12" s="1"/>
  <c r="AA12" s="1"/>
  <c r="AB12" s="1"/>
  <c r="T14"/>
  <c r="U14" s="1"/>
  <c r="V14" s="1"/>
  <c r="W14" s="1"/>
  <c r="X14" s="1"/>
  <c r="Y14" s="1"/>
  <c r="Z14" s="1"/>
  <c r="AA14" s="1"/>
  <c r="AB14" s="1"/>
  <c r="T16"/>
  <c r="U16" s="1"/>
  <c r="V16" s="1"/>
  <c r="W16" s="1"/>
  <c r="X16" s="1"/>
  <c r="Y16" s="1"/>
  <c r="Z16" s="1"/>
  <c r="AA16" s="1"/>
  <c r="AB16" s="1"/>
  <c r="T17"/>
  <c r="U17" s="1"/>
  <c r="V17" s="1"/>
  <c r="W17" s="1"/>
  <c r="X17" s="1"/>
  <c r="Y17" s="1"/>
  <c r="Z17" s="1"/>
  <c r="AA17" s="1"/>
  <c r="AB17" s="1"/>
  <c r="T18"/>
  <c r="U18" s="1"/>
  <c r="V18" s="1"/>
  <c r="W18" s="1"/>
  <c r="X18" s="1"/>
  <c r="Y18" s="1"/>
  <c r="Z18" s="1"/>
  <c r="AA18" s="1"/>
  <c r="AB18" s="1"/>
  <c r="T20"/>
  <c r="U20" s="1"/>
  <c r="V20" s="1"/>
  <c r="W20" s="1"/>
  <c r="X20" s="1"/>
  <c r="Y20" s="1"/>
  <c r="Z20" s="1"/>
  <c r="AA20" s="1"/>
  <c r="AB20" s="1"/>
  <c r="T21"/>
  <c r="U21" s="1"/>
  <c r="V21" s="1"/>
  <c r="T25"/>
  <c r="U25" s="1"/>
  <c r="V25" s="1"/>
  <c r="T26"/>
  <c r="U26" s="1"/>
  <c r="V26" s="1"/>
  <c r="W26" s="1"/>
  <c r="X26" s="1"/>
  <c r="Y26" s="1"/>
  <c r="Z26" s="1"/>
  <c r="AA26" s="1"/>
  <c r="AB26" s="1"/>
  <c r="T27"/>
  <c r="U27" s="1"/>
  <c r="V27" s="1"/>
  <c r="W27" s="1"/>
  <c r="X27" s="1"/>
  <c r="Y27" s="1"/>
  <c r="Z27" s="1"/>
  <c r="AA27" s="1"/>
  <c r="AB27" s="1"/>
  <c r="T28"/>
  <c r="T31"/>
  <c r="U31" s="1"/>
  <c r="V31" s="1"/>
  <c r="W31" s="1"/>
  <c r="X31" s="1"/>
  <c r="Y31" s="1"/>
  <c r="Z31" s="1"/>
  <c r="AA31" s="1"/>
  <c r="AB31" s="1"/>
  <c r="T35"/>
  <c r="U35" s="1"/>
  <c r="V35" s="1"/>
  <c r="CB36"/>
  <c r="T38"/>
  <c r="U38" s="1"/>
  <c r="V38" s="1"/>
  <c r="W38" s="1"/>
  <c r="X38" s="1"/>
  <c r="Y38" s="1"/>
  <c r="Z38" s="1"/>
  <c r="AA38" s="1"/>
  <c r="AB38" s="1"/>
  <c r="T40"/>
  <c r="U40" s="1"/>
  <c r="V40" s="1"/>
  <c r="W40" s="1"/>
  <c r="X40" s="1"/>
  <c r="Y40" s="1"/>
  <c r="Z40" s="1"/>
  <c r="AA40" s="1"/>
  <c r="AB40" s="1"/>
  <c r="T41"/>
  <c r="U41" s="1"/>
  <c r="AN55"/>
  <c r="P57"/>
  <c r="Q57"/>
  <c r="K57"/>
  <c r="S120"/>
  <c r="Q120"/>
  <c r="P120"/>
  <c r="S119"/>
  <c r="Q119"/>
  <c r="P119"/>
  <c r="S118"/>
  <c r="Q118"/>
  <c r="P118"/>
  <c r="CB107"/>
  <c r="CA107"/>
  <c r="BZ107"/>
  <c r="BY107"/>
  <c r="BX107"/>
  <c r="BW107"/>
  <c r="BV107"/>
  <c r="BU107"/>
  <c r="BT107"/>
  <c r="BS107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P106"/>
  <c r="Q106"/>
  <c r="T105"/>
  <c r="P105"/>
  <c r="Q105"/>
  <c r="P104"/>
  <c r="Q104"/>
  <c r="CB99"/>
  <c r="CA99"/>
  <c r="BZ99"/>
  <c r="BY99"/>
  <c r="BX99"/>
  <c r="BW99"/>
  <c r="BV99"/>
  <c r="BU99"/>
  <c r="BT99"/>
  <c r="BS99"/>
  <c r="BR99"/>
  <c r="BQ99"/>
  <c r="BP99"/>
  <c r="BO99"/>
  <c r="BN99"/>
  <c r="BM99"/>
  <c r="BL99"/>
  <c r="BK99"/>
  <c r="BJ99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T98"/>
  <c r="P98"/>
  <c r="Q98"/>
  <c r="AN97"/>
  <c r="P97"/>
  <c r="Q97"/>
  <c r="S96"/>
  <c r="P96"/>
  <c r="Q96"/>
  <c r="CB95"/>
  <c r="CA95"/>
  <c r="BZ95"/>
  <c r="BY95"/>
  <c r="BX95"/>
  <c r="BW95"/>
  <c r="BV95"/>
  <c r="BU95"/>
  <c r="BT95"/>
  <c r="BS95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I94"/>
  <c r="P94"/>
  <c r="Q94"/>
  <c r="T93"/>
  <c r="U93" s="1"/>
  <c r="P93"/>
  <c r="Q93"/>
  <c r="S92"/>
  <c r="T92" s="1"/>
  <c r="U92" s="1"/>
  <c r="V92" s="1"/>
  <c r="W92" s="1"/>
  <c r="P92"/>
  <c r="Q92"/>
  <c r="CB91"/>
  <c r="CA91"/>
  <c r="BZ91"/>
  <c r="BY91"/>
  <c r="BX91"/>
  <c r="BW91"/>
  <c r="BV91"/>
  <c r="BU91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P90"/>
  <c r="Q90"/>
  <c r="AN89"/>
  <c r="P89"/>
  <c r="Q89"/>
  <c r="S88"/>
  <c r="P88"/>
  <c r="Q88"/>
  <c r="CB87"/>
  <c r="CA87"/>
  <c r="BZ87"/>
  <c r="BY87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T86"/>
  <c r="P86"/>
  <c r="Q86"/>
  <c r="T85"/>
  <c r="P85"/>
  <c r="Q85"/>
  <c r="S84"/>
  <c r="T84" s="1"/>
  <c r="P84"/>
  <c r="Q84"/>
  <c r="Q128" l="1"/>
  <c r="P128"/>
  <c r="CB127"/>
  <c r="U62"/>
  <c r="V62" s="1"/>
  <c r="W62" s="1"/>
  <c r="X62" s="1"/>
  <c r="Y62" s="1"/>
  <c r="Z62" s="1"/>
  <c r="AA62" s="1"/>
  <c r="AB62" s="1"/>
  <c r="AG62" s="1"/>
  <c r="U28"/>
  <c r="V28" s="1"/>
  <c r="W28" s="1"/>
  <c r="X28" s="1"/>
  <c r="Y28" s="1"/>
  <c r="Z28" s="1"/>
  <c r="AA28" s="1"/>
  <c r="AB28" s="1"/>
  <c r="AZ28"/>
  <c r="BH28"/>
  <c r="CA28"/>
  <c r="AS28"/>
  <c r="BJ28"/>
  <c r="AV28"/>
  <c r="AL28"/>
  <c r="AY28"/>
  <c r="BP28"/>
  <c r="AT28"/>
  <c r="BB28"/>
  <c r="AE28"/>
  <c r="AU28"/>
  <c r="BC28"/>
  <c r="BV28"/>
  <c r="BD28"/>
  <c r="BW28"/>
  <c r="BK28"/>
  <c r="AO28"/>
  <c r="BE28"/>
  <c r="AP28"/>
  <c r="AX28"/>
  <c r="BF28"/>
  <c r="AK61"/>
  <c r="Q79"/>
  <c r="Q67"/>
  <c r="Q108" s="1"/>
  <c r="V126"/>
  <c r="V125"/>
  <c r="V123"/>
  <c r="V121"/>
  <c r="BU61"/>
  <c r="Q71"/>
  <c r="Q103"/>
  <c r="BT60"/>
  <c r="AG113"/>
  <c r="BK62"/>
  <c r="BC60"/>
  <c r="BR60"/>
  <c r="AE62"/>
  <c r="AO62"/>
  <c r="AM60"/>
  <c r="AT60"/>
  <c r="BF62"/>
  <c r="BE60"/>
  <c r="AK60"/>
  <c r="BP60"/>
  <c r="BA62"/>
  <c r="BA60"/>
  <c r="BW60"/>
  <c r="BH60"/>
  <c r="AQ60"/>
  <c r="AO60"/>
  <c r="BC62"/>
  <c r="BX62"/>
  <c r="BJ60"/>
  <c r="AY60"/>
  <c r="AW60"/>
  <c r="BD60"/>
  <c r="AZ60"/>
  <c r="AI60"/>
  <c r="BV60"/>
  <c r="BI60"/>
  <c r="AG60"/>
  <c r="BT62"/>
  <c r="AD62"/>
  <c r="BL60"/>
  <c r="BI113"/>
  <c r="BP62"/>
  <c r="AR60"/>
  <c r="AH60"/>
  <c r="BU62"/>
  <c r="CA60"/>
  <c r="BZ62"/>
  <c r="AF62"/>
  <c r="AO102"/>
  <c r="BP102"/>
  <c r="AY102"/>
  <c r="BK100"/>
  <c r="AI102"/>
  <c r="AN102"/>
  <c r="AH102"/>
  <c r="AH61"/>
  <c r="BS61"/>
  <c r="AV60"/>
  <c r="BX60"/>
  <c r="BH61"/>
  <c r="AJ60"/>
  <c r="AQ61"/>
  <c r="BI61"/>
  <c r="AH62"/>
  <c r="BN60"/>
  <c r="AU61"/>
  <c r="BZ60"/>
  <c r="BE62"/>
  <c r="AO61"/>
  <c r="BJ62"/>
  <c r="BI62"/>
  <c r="AV61"/>
  <c r="AN60"/>
  <c r="BR62"/>
  <c r="BY62"/>
  <c r="BW61"/>
  <c r="BB61"/>
  <c r="CB61"/>
  <c r="BA61"/>
  <c r="BT61"/>
  <c r="CA61"/>
  <c r="BE61"/>
  <c r="AL61"/>
  <c r="AZ61"/>
  <c r="AI61"/>
  <c r="BQ60"/>
  <c r="BV61"/>
  <c r="BF60"/>
  <c r="BS60"/>
  <c r="BB60"/>
  <c r="AW62"/>
  <c r="AG61"/>
  <c r="AU62"/>
  <c r="AL62"/>
  <c r="BQ61"/>
  <c r="AF60"/>
  <c r="AT62"/>
  <c r="BQ62"/>
  <c r="BX61"/>
  <c r="BM61"/>
  <c r="AD61"/>
  <c r="BG61"/>
  <c r="BL61"/>
  <c r="BC61"/>
  <c r="BP61"/>
  <c r="AY61"/>
  <c r="AW61"/>
  <c r="AL60"/>
  <c r="BD61"/>
  <c r="AE61"/>
  <c r="AR61"/>
  <c r="BO60"/>
  <c r="AS60"/>
  <c r="BN61"/>
  <c r="AX60"/>
  <c r="AU60"/>
  <c r="AD60"/>
  <c r="BU60"/>
  <c r="BK61"/>
  <c r="AS61"/>
  <c r="AF61"/>
  <c r="CA62"/>
  <c r="BZ61"/>
  <c r="AS62"/>
  <c r="BW62"/>
  <c r="BO61"/>
  <c r="AP61"/>
  <c r="BJ61"/>
  <c r="AJ61"/>
  <c r="BG60"/>
  <c r="BF61"/>
  <c r="AP60"/>
  <c r="AE60"/>
  <c r="BM60"/>
  <c r="AM61"/>
  <c r="BR61"/>
  <c r="BY60"/>
  <c r="AT61"/>
  <c r="BY61"/>
  <c r="AE100"/>
  <c r="AP112"/>
  <c r="BF113"/>
  <c r="BM100"/>
  <c r="U101"/>
  <c r="AI100"/>
  <c r="BN100"/>
  <c r="CA100"/>
  <c r="AW100"/>
  <c r="AO100"/>
  <c r="AI112"/>
  <c r="AH100"/>
  <c r="BY100"/>
  <c r="AI113"/>
  <c r="BP100"/>
  <c r="AS102"/>
  <c r="BO102"/>
  <c r="AX102"/>
  <c r="BJ102"/>
  <c r="BM102"/>
  <c r="AF102"/>
  <c r="AV100"/>
  <c r="AL100"/>
  <c r="BG102"/>
  <c r="AY100"/>
  <c r="AP102"/>
  <c r="BV100"/>
  <c r="AD102"/>
  <c r="AW102"/>
  <c r="BC100"/>
  <c r="BY102"/>
  <c r="BH102"/>
  <c r="AQ102"/>
  <c r="BQ102"/>
  <c r="AZ102"/>
  <c r="BI102"/>
  <c r="BR102"/>
  <c r="AR102"/>
  <c r="AZ100"/>
  <c r="BC102"/>
  <c r="BT102"/>
  <c r="BX102"/>
  <c r="AM102"/>
  <c r="CB102"/>
  <c r="AJ102"/>
  <c r="AR100"/>
  <c r="BV102"/>
  <c r="BI100"/>
  <c r="BR100"/>
  <c r="BL102"/>
  <c r="BT100"/>
  <c r="AG102"/>
  <c r="BW102"/>
  <c r="AK102"/>
  <c r="AJ100"/>
  <c r="BN102"/>
  <c r="BZ102"/>
  <c r="BU102"/>
  <c r="AT100"/>
  <c r="BD100"/>
  <c r="AK100"/>
  <c r="BH100"/>
  <c r="AQ100"/>
  <c r="BF102"/>
  <c r="BK102"/>
  <c r="AT102"/>
  <c r="BE100"/>
  <c r="AS100"/>
  <c r="BL100"/>
  <c r="BJ100"/>
  <c r="AM100"/>
  <c r="BF100"/>
  <c r="BS100"/>
  <c r="BZ100"/>
  <c r="BE102"/>
  <c r="CA102"/>
  <c r="BB102"/>
  <c r="BA102"/>
  <c r="BD102"/>
  <c r="AF100"/>
  <c r="AL102"/>
  <c r="BW100"/>
  <c r="AN100"/>
  <c r="BO100"/>
  <c r="BA100"/>
  <c r="AX100"/>
  <c r="AU100"/>
  <c r="BB100"/>
  <c r="AV102"/>
  <c r="BS102"/>
  <c r="BX100"/>
  <c r="BG100"/>
  <c r="AP100"/>
  <c r="AD100"/>
  <c r="BU100"/>
  <c r="AE102"/>
  <c r="CB100"/>
  <c r="AU102"/>
  <c r="BQ100"/>
  <c r="U69"/>
  <c r="AX69"/>
  <c r="U70"/>
  <c r="AS70" s="1"/>
  <c r="U68"/>
  <c r="AN70"/>
  <c r="U65"/>
  <c r="BH65" s="1"/>
  <c r="AX65"/>
  <c r="U66"/>
  <c r="U64"/>
  <c r="AZ113"/>
  <c r="BU113"/>
  <c r="AH113"/>
  <c r="AU113"/>
  <c r="AE113"/>
  <c r="P107"/>
  <c r="BH113"/>
  <c r="AP113"/>
  <c r="BX113"/>
  <c r="AR113"/>
  <c r="BS113"/>
  <c r="BT113"/>
  <c r="AD113"/>
  <c r="BL113"/>
  <c r="BK92"/>
  <c r="AY113"/>
  <c r="U74"/>
  <c r="AS74" s="1"/>
  <c r="AN74"/>
  <c r="U73"/>
  <c r="BH73" s="1"/>
  <c r="U72"/>
  <c r="U76"/>
  <c r="V76" s="1"/>
  <c r="W76" s="1"/>
  <c r="X76" s="1"/>
  <c r="Y76" s="1"/>
  <c r="Z76" s="1"/>
  <c r="AA76" s="1"/>
  <c r="AB76" s="1"/>
  <c r="U77"/>
  <c r="AX77"/>
  <c r="U78"/>
  <c r="AN78"/>
  <c r="AN85"/>
  <c r="P95"/>
  <c r="AL113"/>
  <c r="AK113"/>
  <c r="BK113"/>
  <c r="U80"/>
  <c r="U81"/>
  <c r="AN82"/>
  <c r="U82"/>
  <c r="T94"/>
  <c r="U94" s="1"/>
  <c r="V94" s="1"/>
  <c r="W94" s="1"/>
  <c r="T106"/>
  <c r="U106" s="1"/>
  <c r="P87"/>
  <c r="P108" s="1"/>
  <c r="AI98"/>
  <c r="AQ113"/>
  <c r="AX113"/>
  <c r="CA113"/>
  <c r="BY113"/>
  <c r="T119"/>
  <c r="U119" s="1"/>
  <c r="AJ113"/>
  <c r="BQ113"/>
  <c r="BC113"/>
  <c r="BM113"/>
  <c r="BD113"/>
  <c r="BZ113"/>
  <c r="AN93"/>
  <c r="AS113"/>
  <c r="BR113"/>
  <c r="BE113"/>
  <c r="AV113"/>
  <c r="BJ113"/>
  <c r="BG113"/>
  <c r="BV113"/>
  <c r="BB113"/>
  <c r="AW113"/>
  <c r="AF113"/>
  <c r="AT113"/>
  <c r="U116"/>
  <c r="U115"/>
  <c r="U117"/>
  <c r="U86"/>
  <c r="AS86" s="1"/>
  <c r="AX6"/>
  <c r="P99"/>
  <c r="AI86"/>
  <c r="BK84"/>
  <c r="T120"/>
  <c r="U120" s="1"/>
  <c r="V120" s="1"/>
  <c r="Q99"/>
  <c r="AS41"/>
  <c r="V41"/>
  <c r="W41" s="1"/>
  <c r="X41" s="1"/>
  <c r="Y41" s="1"/>
  <c r="Z41" s="1"/>
  <c r="AA41" s="1"/>
  <c r="AB41" s="1"/>
  <c r="U114"/>
  <c r="AY112"/>
  <c r="BF112"/>
  <c r="BE112"/>
  <c r="BQ112"/>
  <c r="AN112"/>
  <c r="CA112"/>
  <c r="AT112"/>
  <c r="AI41"/>
  <c r="BP113"/>
  <c r="AQ112"/>
  <c r="BO113"/>
  <c r="AX112"/>
  <c r="AR112"/>
  <c r="BN113"/>
  <c r="AW112"/>
  <c r="AM113"/>
  <c r="AS112"/>
  <c r="AO113"/>
  <c r="AF112"/>
  <c r="BS112"/>
  <c r="AD112"/>
  <c r="BA113"/>
  <c r="AO112"/>
  <c r="AZ112"/>
  <c r="Q91"/>
  <c r="AH112"/>
  <c r="BC112"/>
  <c r="BH112"/>
  <c r="AL112"/>
  <c r="BT112"/>
  <c r="Q107"/>
  <c r="BI112"/>
  <c r="BP112"/>
  <c r="BL112"/>
  <c r="AM112"/>
  <c r="BR112"/>
  <c r="AG112"/>
  <c r="AU112"/>
  <c r="BW112"/>
  <c r="AN31"/>
  <c r="BO112"/>
  <c r="BV112"/>
  <c r="AK112"/>
  <c r="BU112"/>
  <c r="AJ112"/>
  <c r="BD112"/>
  <c r="AE112"/>
  <c r="BZ112"/>
  <c r="BY112"/>
  <c r="BW113"/>
  <c r="BK112"/>
  <c r="BX112"/>
  <c r="BB112"/>
  <c r="BG112"/>
  <c r="BN112"/>
  <c r="BM112"/>
  <c r="AV112"/>
  <c r="BJ112"/>
  <c r="BA112"/>
  <c r="BH6"/>
  <c r="BR6"/>
  <c r="AN6"/>
  <c r="V3"/>
  <c r="W3" s="1"/>
  <c r="X3" s="1"/>
  <c r="Y3" s="1"/>
  <c r="Z3" s="1"/>
  <c r="AA3" s="1"/>
  <c r="AB3" s="1"/>
  <c r="W25"/>
  <c r="W21"/>
  <c r="W6"/>
  <c r="W35"/>
  <c r="AX31"/>
  <c r="BH21"/>
  <c r="AI31"/>
  <c r="AN35"/>
  <c r="AN41"/>
  <c r="BR21"/>
  <c r="AS31"/>
  <c r="AX35"/>
  <c r="AN21"/>
  <c r="BC31"/>
  <c r="BH35"/>
  <c r="AX21"/>
  <c r="BR35"/>
  <c r="T15"/>
  <c r="U15" s="1"/>
  <c r="V15" s="1"/>
  <c r="W15" s="1"/>
  <c r="X15" s="1"/>
  <c r="Y15" s="1"/>
  <c r="Z15" s="1"/>
  <c r="AA15" s="1"/>
  <c r="AB15" s="1"/>
  <c r="T37"/>
  <c r="U37" s="1"/>
  <c r="V37" s="1"/>
  <c r="W37" s="1"/>
  <c r="X37" s="1"/>
  <c r="Y37" s="1"/>
  <c r="Z37" s="1"/>
  <c r="AA37" s="1"/>
  <c r="AB37" s="1"/>
  <c r="T11"/>
  <c r="U11" s="1"/>
  <c r="V11" s="1"/>
  <c r="W11" s="1"/>
  <c r="X11" s="1"/>
  <c r="Y11" s="1"/>
  <c r="Z11" s="1"/>
  <c r="AA11" s="1"/>
  <c r="AB11" s="1"/>
  <c r="T13"/>
  <c r="T36"/>
  <c r="U36" s="1"/>
  <c r="V36" s="1"/>
  <c r="W36" s="1"/>
  <c r="X36" s="1"/>
  <c r="Y36" s="1"/>
  <c r="Z36" s="1"/>
  <c r="AA36" s="1"/>
  <c r="AB36" s="1"/>
  <c r="T39"/>
  <c r="U39" s="1"/>
  <c r="V39" s="1"/>
  <c r="W39" s="1"/>
  <c r="X39" s="1"/>
  <c r="Y39" s="1"/>
  <c r="Z39" s="1"/>
  <c r="AA39" s="1"/>
  <c r="AB39" s="1"/>
  <c r="AN4"/>
  <c r="T23"/>
  <c r="U23" s="1"/>
  <c r="V23" s="1"/>
  <c r="W23" s="1"/>
  <c r="X23" s="1"/>
  <c r="Y23" s="1"/>
  <c r="Z23" s="1"/>
  <c r="AA23" s="1"/>
  <c r="AB23" s="1"/>
  <c r="T19"/>
  <c r="U19" s="1"/>
  <c r="V19" s="1"/>
  <c r="W19" s="1"/>
  <c r="X19" s="1"/>
  <c r="Y19" s="1"/>
  <c r="Z19" s="1"/>
  <c r="AA19" s="1"/>
  <c r="AB19" s="1"/>
  <c r="CB39"/>
  <c r="T52"/>
  <c r="T4"/>
  <c r="U4" s="1"/>
  <c r="V4" s="1"/>
  <c r="W4" s="1"/>
  <c r="X4" s="1"/>
  <c r="Y4" s="1"/>
  <c r="Z4" s="1"/>
  <c r="AA4" s="1"/>
  <c r="AB4" s="1"/>
  <c r="T33"/>
  <c r="U33" s="1"/>
  <c r="V33" s="1"/>
  <c r="W33" s="1"/>
  <c r="X33" s="1"/>
  <c r="Y33" s="1"/>
  <c r="Z33" s="1"/>
  <c r="AA33" s="1"/>
  <c r="AB33" s="1"/>
  <c r="T43"/>
  <c r="U43" s="1"/>
  <c r="V43" s="1"/>
  <c r="W43" s="1"/>
  <c r="X43" s="1"/>
  <c r="Y43" s="1"/>
  <c r="Z43" s="1"/>
  <c r="AA43" s="1"/>
  <c r="AB43" s="1"/>
  <c r="T22"/>
  <c r="U22" s="1"/>
  <c r="V22" s="1"/>
  <c r="W22" s="1"/>
  <c r="X22" s="1"/>
  <c r="Y22" s="1"/>
  <c r="Z22" s="1"/>
  <c r="AA22" s="1"/>
  <c r="AB22" s="1"/>
  <c r="T48"/>
  <c r="U48" s="1"/>
  <c r="V48" s="1"/>
  <c r="W48" s="1"/>
  <c r="X48" s="1"/>
  <c r="Y48" s="1"/>
  <c r="Z48" s="1"/>
  <c r="AA48" s="1"/>
  <c r="AB48" s="1"/>
  <c r="CB48"/>
  <c r="T24"/>
  <c r="U24" s="1"/>
  <c r="V24" s="1"/>
  <c r="W24" s="1"/>
  <c r="X24" s="1"/>
  <c r="Y24" s="1"/>
  <c r="Z24" s="1"/>
  <c r="AA24" s="1"/>
  <c r="AB24" s="1"/>
  <c r="U85"/>
  <c r="BH85" s="1"/>
  <c r="T32"/>
  <c r="U32" s="1"/>
  <c r="V32" s="1"/>
  <c r="W32" s="1"/>
  <c r="X32" s="1"/>
  <c r="Y32" s="1"/>
  <c r="Z32" s="1"/>
  <c r="AA32" s="1"/>
  <c r="AB32" s="1"/>
  <c r="T46"/>
  <c r="U46" s="1"/>
  <c r="V46" s="1"/>
  <c r="W46" s="1"/>
  <c r="X46" s="1"/>
  <c r="Y46" s="1"/>
  <c r="Z46" s="1"/>
  <c r="AA46" s="1"/>
  <c r="AB46" s="1"/>
  <c r="T34"/>
  <c r="U34" s="1"/>
  <c r="V34" s="1"/>
  <c r="W34" s="1"/>
  <c r="X34" s="1"/>
  <c r="Y34" s="1"/>
  <c r="Z34" s="1"/>
  <c r="AA34" s="1"/>
  <c r="AB34" s="1"/>
  <c r="T50"/>
  <c r="U50" s="1"/>
  <c r="V50" s="1"/>
  <c r="W50" s="1"/>
  <c r="X50" s="1"/>
  <c r="Y50" s="1"/>
  <c r="Z50" s="1"/>
  <c r="AA50" s="1"/>
  <c r="AB50" s="1"/>
  <c r="T55"/>
  <c r="X92"/>
  <c r="U98"/>
  <c r="AS98" s="1"/>
  <c r="AN98"/>
  <c r="T42"/>
  <c r="U42" s="1"/>
  <c r="V42" s="1"/>
  <c r="W42" s="1"/>
  <c r="X42" s="1"/>
  <c r="Y42" s="1"/>
  <c r="Z42" s="1"/>
  <c r="AA42" s="1"/>
  <c r="AB42" s="1"/>
  <c r="T51"/>
  <c r="U51" s="1"/>
  <c r="V51" s="1"/>
  <c r="W51" s="1"/>
  <c r="X51" s="1"/>
  <c r="Y51" s="1"/>
  <c r="Z51" s="1"/>
  <c r="AA51" s="1"/>
  <c r="AB51" s="1"/>
  <c r="T47"/>
  <c r="U47" s="1"/>
  <c r="V47" s="1"/>
  <c r="W47" s="1"/>
  <c r="X47" s="1"/>
  <c r="Y47" s="1"/>
  <c r="Z47" s="1"/>
  <c r="AA47" s="1"/>
  <c r="AB47" s="1"/>
  <c r="T88"/>
  <c r="BK88"/>
  <c r="T49"/>
  <c r="U49" s="1"/>
  <c r="V49" s="1"/>
  <c r="W49" s="1"/>
  <c r="X49" s="1"/>
  <c r="Y49" s="1"/>
  <c r="Z49" s="1"/>
  <c r="AA49" s="1"/>
  <c r="AB49" s="1"/>
  <c r="V93"/>
  <c r="BR93" s="1"/>
  <c r="T44"/>
  <c r="U44" s="1"/>
  <c r="V44" s="1"/>
  <c r="W44" s="1"/>
  <c r="X44" s="1"/>
  <c r="Y44" s="1"/>
  <c r="Z44" s="1"/>
  <c r="AA44" s="1"/>
  <c r="AB44" s="1"/>
  <c r="T45"/>
  <c r="U45" s="1"/>
  <c r="V45" s="1"/>
  <c r="W45" s="1"/>
  <c r="X45" s="1"/>
  <c r="Y45" s="1"/>
  <c r="Z45" s="1"/>
  <c r="AA45" s="1"/>
  <c r="AB45" s="1"/>
  <c r="Q87"/>
  <c r="T90"/>
  <c r="AN90" s="1"/>
  <c r="AI90"/>
  <c r="U84"/>
  <c r="T104"/>
  <c r="P91"/>
  <c r="U105"/>
  <c r="T89"/>
  <c r="AN86"/>
  <c r="Q95"/>
  <c r="BK96"/>
  <c r="T96"/>
  <c r="T97"/>
  <c r="AX85"/>
  <c r="AX93"/>
  <c r="T118"/>
  <c r="BH93"/>
  <c r="AW28" l="1"/>
  <c r="BR28"/>
  <c r="AJ28"/>
  <c r="BM28"/>
  <c r="BO28"/>
  <c r="BL28"/>
  <c r="BG28"/>
  <c r="BQ28"/>
  <c r="CB28"/>
  <c r="AH28"/>
  <c r="AR28"/>
  <c r="BX28"/>
  <c r="AQ28"/>
  <c r="BI28"/>
  <c r="BT28"/>
  <c r="AI28"/>
  <c r="BN28"/>
  <c r="P109"/>
  <c r="Q109"/>
  <c r="Q132" s="1"/>
  <c r="AM28"/>
  <c r="BY28"/>
  <c r="BU28"/>
  <c r="AF28"/>
  <c r="BA28"/>
  <c r="BZ28"/>
  <c r="P132"/>
  <c r="BB62"/>
  <c r="BS62"/>
  <c r="BL62"/>
  <c r="AP62"/>
  <c r="AQ62"/>
  <c r="BM62"/>
  <c r="AR62"/>
  <c r="AJ62"/>
  <c r="CB62"/>
  <c r="BN62"/>
  <c r="BO62"/>
  <c r="BV62"/>
  <c r="AV62"/>
  <c r="AK62"/>
  <c r="AY62"/>
  <c r="BG62"/>
  <c r="BH62"/>
  <c r="BD62"/>
  <c r="AM62"/>
  <c r="AX62"/>
  <c r="AZ62"/>
  <c r="BS28"/>
  <c r="AK28"/>
  <c r="AG28"/>
  <c r="W125"/>
  <c r="W126"/>
  <c r="W121"/>
  <c r="W123"/>
  <c r="BE76"/>
  <c r="BD76"/>
  <c r="AF76"/>
  <c r="BI76"/>
  <c r="AW76"/>
  <c r="BC76"/>
  <c r="AZ76"/>
  <c r="BH76"/>
  <c r="CA76"/>
  <c r="AX76"/>
  <c r="V101"/>
  <c r="V68"/>
  <c r="V70"/>
  <c r="AX70" s="1"/>
  <c r="V69"/>
  <c r="BH69"/>
  <c r="V65"/>
  <c r="BR65" s="1"/>
  <c r="V64"/>
  <c r="V66"/>
  <c r="AX66" s="1"/>
  <c r="AS66"/>
  <c r="AX94"/>
  <c r="V86"/>
  <c r="AX86" s="1"/>
  <c r="BY76"/>
  <c r="AQ76"/>
  <c r="BQ76"/>
  <c r="BO76"/>
  <c r="BS76"/>
  <c r="BM76"/>
  <c r="BF76"/>
  <c r="AD76"/>
  <c r="AI76"/>
  <c r="BL76"/>
  <c r="AL76"/>
  <c r="BJ76"/>
  <c r="V73"/>
  <c r="BR73" s="1"/>
  <c r="V74"/>
  <c r="AX74" s="1"/>
  <c r="V72"/>
  <c r="AS76"/>
  <c r="AM76"/>
  <c r="AU76"/>
  <c r="AN76"/>
  <c r="BV76"/>
  <c r="AH76"/>
  <c r="AS78"/>
  <c r="AO76"/>
  <c r="V77"/>
  <c r="BR77" s="1"/>
  <c r="BH77"/>
  <c r="AP76"/>
  <c r="BG76"/>
  <c r="AK76"/>
  <c r="AT76"/>
  <c r="BZ76"/>
  <c r="BN76"/>
  <c r="AE76"/>
  <c r="BR76"/>
  <c r="BT76"/>
  <c r="V78"/>
  <c r="AV76"/>
  <c r="BX76"/>
  <c r="AY76"/>
  <c r="AG76"/>
  <c r="AR76"/>
  <c r="BP76"/>
  <c r="AJ76"/>
  <c r="BU76"/>
  <c r="BB76"/>
  <c r="BW76"/>
  <c r="CB76"/>
  <c r="BA76"/>
  <c r="V82"/>
  <c r="AS82"/>
  <c r="V80"/>
  <c r="V81"/>
  <c r="BR81" s="1"/>
  <c r="BH81"/>
  <c r="AS94"/>
  <c r="AN94"/>
  <c r="BX39"/>
  <c r="BS39"/>
  <c r="V116"/>
  <c r="AT39"/>
  <c r="V115"/>
  <c r="BW39"/>
  <c r="V117"/>
  <c r="BJ39"/>
  <c r="AG39"/>
  <c r="AP39"/>
  <c r="BK39"/>
  <c r="AX39"/>
  <c r="AY39"/>
  <c r="AN39"/>
  <c r="BU39"/>
  <c r="AM39"/>
  <c r="AO39"/>
  <c r="BZ39"/>
  <c r="BP39"/>
  <c r="AW39"/>
  <c r="AZ39"/>
  <c r="AR39"/>
  <c r="BA39"/>
  <c r="AX41"/>
  <c r="BC41"/>
  <c r="BH39"/>
  <c r="CA39"/>
  <c r="BQ39"/>
  <c r="AV39"/>
  <c r="AJ39"/>
  <c r="AN52"/>
  <c r="U52"/>
  <c r="V52" s="1"/>
  <c r="W52" s="1"/>
  <c r="X52" s="1"/>
  <c r="Y52" s="1"/>
  <c r="Z52" s="1"/>
  <c r="AA52" s="1"/>
  <c r="AB52" s="1"/>
  <c r="AE39"/>
  <c r="BV39"/>
  <c r="AQ39"/>
  <c r="BY39"/>
  <c r="AD39"/>
  <c r="V114"/>
  <c r="AX55"/>
  <c r="U55"/>
  <c r="V55" s="1"/>
  <c r="W55" s="1"/>
  <c r="X55" s="1"/>
  <c r="Y55" s="1"/>
  <c r="Z55" s="1"/>
  <c r="AA55" s="1"/>
  <c r="AB55" s="1"/>
  <c r="AO4"/>
  <c r="AD3"/>
  <c r="CB4"/>
  <c r="BA4"/>
  <c r="AK4"/>
  <c r="AI4"/>
  <c r="BK4"/>
  <c r="AH4"/>
  <c r="BQ4"/>
  <c r="U13"/>
  <c r="V13" s="1"/>
  <c r="W13" s="1"/>
  <c r="X13" s="1"/>
  <c r="Y13" s="1"/>
  <c r="Z13" s="1"/>
  <c r="AA13" s="1"/>
  <c r="AB13" s="1"/>
  <c r="AV4"/>
  <c r="BO4"/>
  <c r="X6"/>
  <c r="CB6"/>
  <c r="X21"/>
  <c r="CB21"/>
  <c r="X25"/>
  <c r="CB35"/>
  <c r="X35"/>
  <c r="BQ3"/>
  <c r="AK3"/>
  <c r="AM3"/>
  <c r="AX3"/>
  <c r="BU3"/>
  <c r="BR3"/>
  <c r="AS4"/>
  <c r="AY4"/>
  <c r="BP4"/>
  <c r="AU4"/>
  <c r="BE4"/>
  <c r="BB4"/>
  <c r="BN4"/>
  <c r="BX4"/>
  <c r="AI5"/>
  <c r="BL4"/>
  <c r="CA4"/>
  <c r="BY4"/>
  <c r="BV5"/>
  <c r="AO5"/>
  <c r="AL5"/>
  <c r="BG5"/>
  <c r="AV3"/>
  <c r="AT5"/>
  <c r="AN3"/>
  <c r="BS3"/>
  <c r="BY3"/>
  <c r="AE5"/>
  <c r="BA3"/>
  <c r="AM5"/>
  <c r="BW5"/>
  <c r="AX4"/>
  <c r="BZ3"/>
  <c r="BU4"/>
  <c r="AL3"/>
  <c r="BC3"/>
  <c r="AL4"/>
  <c r="BU5"/>
  <c r="BN5"/>
  <c r="BM5"/>
  <c r="BK5"/>
  <c r="BN3"/>
  <c r="BP3"/>
  <c r="AS5"/>
  <c r="BH3"/>
  <c r="AR5"/>
  <c r="BI5"/>
  <c r="AN5"/>
  <c r="BT5"/>
  <c r="BO3"/>
  <c r="CB5"/>
  <c r="AH3"/>
  <c r="BE3"/>
  <c r="BA5"/>
  <c r="AU5"/>
  <c r="CA5"/>
  <c r="BJ5"/>
  <c r="AD5"/>
  <c r="AQ5"/>
  <c r="AY3"/>
  <c r="BF5"/>
  <c r="AO3"/>
  <c r="BM13"/>
  <c r="AF5"/>
  <c r="AZ3"/>
  <c r="AZ5"/>
  <c r="BO39"/>
  <c r="AS39"/>
  <c r="BF39"/>
  <c r="BL39"/>
  <c r="BX3"/>
  <c r="BH5"/>
  <c r="AY5"/>
  <c r="AI3"/>
  <c r="AK5"/>
  <c r="CB3"/>
  <c r="BP5"/>
  <c r="BT3"/>
  <c r="AE4"/>
  <c r="BR4"/>
  <c r="U118"/>
  <c r="AX89"/>
  <c r="U89"/>
  <c r="BH89" s="1"/>
  <c r="U88"/>
  <c r="V98"/>
  <c r="U104"/>
  <c r="U96"/>
  <c r="V106"/>
  <c r="W93"/>
  <c r="CB93" s="1"/>
  <c r="W120"/>
  <c r="V85"/>
  <c r="BR85" s="1"/>
  <c r="CB7"/>
  <c r="U97"/>
  <c r="AX97"/>
  <c r="V84"/>
  <c r="V119"/>
  <c r="V105"/>
  <c r="Y92"/>
  <c r="AU39"/>
  <c r="BI39"/>
  <c r="AH39"/>
  <c r="AL39"/>
  <c r="BD39"/>
  <c r="BH4"/>
  <c r="BC5"/>
  <c r="BO5"/>
  <c r="BW3"/>
  <c r="BV4"/>
  <c r="BF3"/>
  <c r="AF3"/>
  <c r="AJ5"/>
  <c r="BM3"/>
  <c r="BD5"/>
  <c r="AF4"/>
  <c r="AJ4"/>
  <c r="AG5"/>
  <c r="CA3"/>
  <c r="BL5"/>
  <c r="AT4"/>
  <c r="AR4"/>
  <c r="U90"/>
  <c r="AS90" s="1"/>
  <c r="BI3"/>
  <c r="BG39"/>
  <c r="BC39"/>
  <c r="AI39"/>
  <c r="BB39"/>
  <c r="BT39"/>
  <c r="AR3"/>
  <c r="BR5"/>
  <c r="BS5"/>
  <c r="BW4"/>
  <c r="BG3"/>
  <c r="BF4"/>
  <c r="AP3"/>
  <c r="BB3"/>
  <c r="BM4"/>
  <c r="AW3"/>
  <c r="AH5"/>
  <c r="BD3"/>
  <c r="BS4"/>
  <c r="BK3"/>
  <c r="AP5"/>
  <c r="AD4"/>
  <c r="BC94"/>
  <c r="X94"/>
  <c r="BI4"/>
  <c r="AS3"/>
  <c r="AK39"/>
  <c r="BE39"/>
  <c r="BM39"/>
  <c r="BN39"/>
  <c r="BR39"/>
  <c r="AW5"/>
  <c r="BG4"/>
  <c r="AQ3"/>
  <c r="BQ5"/>
  <c r="AP4"/>
  <c r="AZ4"/>
  <c r="BZ5"/>
  <c r="AW4"/>
  <c r="AG3"/>
  <c r="BT4"/>
  <c r="BJ3"/>
  <c r="BX5"/>
  <c r="BC4"/>
  <c r="AU3"/>
  <c r="BZ4"/>
  <c r="AT3"/>
  <c r="AF39"/>
  <c r="AQ4"/>
  <c r="AV5"/>
  <c r="BV3"/>
  <c r="BL3"/>
  <c r="AJ3"/>
  <c r="BE5"/>
  <c r="AG4"/>
  <c r="BY5"/>
  <c r="BD4"/>
  <c r="AX5"/>
  <c r="BB5"/>
  <c r="AM4"/>
  <c r="AE3"/>
  <c r="BJ4"/>
  <c r="X126" l="1"/>
  <c r="X125"/>
  <c r="X123"/>
  <c r="X121"/>
  <c r="W101"/>
  <c r="W86"/>
  <c r="BC86" s="1"/>
  <c r="BR69"/>
  <c r="W68"/>
  <c r="W69"/>
  <c r="CB69" s="1"/>
  <c r="W70"/>
  <c r="BC70" s="1"/>
  <c r="W65"/>
  <c r="W64"/>
  <c r="W66"/>
  <c r="W74"/>
  <c r="BC74" s="1"/>
  <c r="W73"/>
  <c r="W72"/>
  <c r="W77"/>
  <c r="W78"/>
  <c r="AX78"/>
  <c r="W80"/>
  <c r="AX82"/>
  <c r="W82"/>
  <c r="W81"/>
  <c r="BP13"/>
  <c r="W115"/>
  <c r="W117"/>
  <c r="W116"/>
  <c r="BJ13"/>
  <c r="AO13"/>
  <c r="BI13"/>
  <c r="AX13"/>
  <c r="AU13"/>
  <c r="AL13"/>
  <c r="BC13"/>
  <c r="CA13"/>
  <c r="BT13"/>
  <c r="CB13"/>
  <c r="BX13"/>
  <c r="BY13"/>
  <c r="AT13"/>
  <c r="AH13"/>
  <c r="AN13"/>
  <c r="AF13"/>
  <c r="AS13"/>
  <c r="W114"/>
  <c r="AI13"/>
  <c r="BO13"/>
  <c r="BB13"/>
  <c r="BV13"/>
  <c r="BH13"/>
  <c r="BU13"/>
  <c r="AG13"/>
  <c r="BS13"/>
  <c r="BF13"/>
  <c r="BE13"/>
  <c r="BA13"/>
  <c r="BK13"/>
  <c r="BD13"/>
  <c r="BN13"/>
  <c r="BG13"/>
  <c r="AR13"/>
  <c r="AZ13"/>
  <c r="BL13"/>
  <c r="AD13"/>
  <c r="BQ13"/>
  <c r="AQ13"/>
  <c r="BR13"/>
  <c r="BW13"/>
  <c r="AK13"/>
  <c r="BZ13"/>
  <c r="AP13"/>
  <c r="AY13"/>
  <c r="AW13"/>
  <c r="AM13"/>
  <c r="AE13"/>
  <c r="AJ13"/>
  <c r="AV13"/>
  <c r="Y6"/>
  <c r="Y21"/>
  <c r="Y25"/>
  <c r="Y35"/>
  <c r="BH31"/>
  <c r="BM31"/>
  <c r="BH41"/>
  <c r="BH55"/>
  <c r="Z92"/>
  <c r="W119"/>
  <c r="W105"/>
  <c r="AX52"/>
  <c r="V96"/>
  <c r="V104"/>
  <c r="V118"/>
  <c r="CB37"/>
  <c r="X86"/>
  <c r="V88"/>
  <c r="W98"/>
  <c r="BC98" s="1"/>
  <c r="AX98"/>
  <c r="W84"/>
  <c r="X93"/>
  <c r="V97"/>
  <c r="BR97" s="1"/>
  <c r="BH97"/>
  <c r="W85"/>
  <c r="W106"/>
  <c r="V89"/>
  <c r="Y94"/>
  <c r="BH94"/>
  <c r="V90"/>
  <c r="X120"/>
  <c r="Y126" l="1"/>
  <c r="Y125"/>
  <c r="Y121"/>
  <c r="Z121" s="1"/>
  <c r="AA121" s="1"/>
  <c r="AB121" s="1"/>
  <c r="AF121" s="1"/>
  <c r="Y123"/>
  <c r="X101"/>
  <c r="X68"/>
  <c r="X70"/>
  <c r="BH70" s="1"/>
  <c r="X69"/>
  <c r="X65"/>
  <c r="BC66"/>
  <c r="X66"/>
  <c r="X64"/>
  <c r="CB65"/>
  <c r="X72"/>
  <c r="CB73"/>
  <c r="X73"/>
  <c r="X74"/>
  <c r="X77"/>
  <c r="CB77"/>
  <c r="X78"/>
  <c r="BC78"/>
  <c r="X82"/>
  <c r="BH82" s="1"/>
  <c r="BC82"/>
  <c r="X80"/>
  <c r="X81"/>
  <c r="CB81"/>
  <c r="X117"/>
  <c r="X116"/>
  <c r="X115"/>
  <c r="X114"/>
  <c r="Z25"/>
  <c r="Z21"/>
  <c r="Z6"/>
  <c r="Z35"/>
  <c r="BR31"/>
  <c r="BM41"/>
  <c r="X85"/>
  <c r="CB85"/>
  <c r="X106"/>
  <c r="Z94"/>
  <c r="BR94" s="1"/>
  <c r="BM94"/>
  <c r="W97"/>
  <c r="CB97" s="1"/>
  <c r="Y120"/>
  <c r="X98"/>
  <c r="W90"/>
  <c r="AX90"/>
  <c r="W89"/>
  <c r="BR89"/>
  <c r="Y93"/>
  <c r="X105"/>
  <c r="BR55"/>
  <c r="W96"/>
  <c r="Y86"/>
  <c r="BH86"/>
  <c r="CB43"/>
  <c r="W118"/>
  <c r="X84"/>
  <c r="X119"/>
  <c r="W88"/>
  <c r="W104"/>
  <c r="AA92"/>
  <c r="AX121" l="1"/>
  <c r="Z126"/>
  <c r="Z125"/>
  <c r="AP121"/>
  <c r="CB121"/>
  <c r="AD121"/>
  <c r="BH121"/>
  <c r="BT121"/>
  <c r="AS121"/>
  <c r="Z123"/>
  <c r="CA121"/>
  <c r="AE121"/>
  <c r="AN121"/>
  <c r="BU121"/>
  <c r="BS121"/>
  <c r="BI121"/>
  <c r="AZ121"/>
  <c r="AR121"/>
  <c r="AH121"/>
  <c r="AI121"/>
  <c r="BY121"/>
  <c r="BV121"/>
  <c r="AV121"/>
  <c r="BC121"/>
  <c r="AQ121"/>
  <c r="AW121"/>
  <c r="AO121"/>
  <c r="BX121"/>
  <c r="AG121"/>
  <c r="BE121"/>
  <c r="AK121"/>
  <c r="BN121"/>
  <c r="AY121"/>
  <c r="BB121"/>
  <c r="AT121"/>
  <c r="BG121"/>
  <c r="BO121"/>
  <c r="BA121"/>
  <c r="AM121"/>
  <c r="AL121"/>
  <c r="BM121"/>
  <c r="BJ121"/>
  <c r="BK121"/>
  <c r="BF121"/>
  <c r="AU121"/>
  <c r="BL121"/>
  <c r="BZ121"/>
  <c r="BW121"/>
  <c r="BQ121"/>
  <c r="AJ121"/>
  <c r="BP121"/>
  <c r="BD121"/>
  <c r="BR121"/>
  <c r="Y101"/>
  <c r="Y70"/>
  <c r="Y68"/>
  <c r="Y69"/>
  <c r="Y64"/>
  <c r="Z64" s="1"/>
  <c r="AA64" s="1"/>
  <c r="AB64" s="1"/>
  <c r="CA64" s="1"/>
  <c r="Y65"/>
  <c r="Y66"/>
  <c r="BM66" s="1"/>
  <c r="BH66"/>
  <c r="Y74"/>
  <c r="BH74"/>
  <c r="Y73"/>
  <c r="Y72"/>
  <c r="Y78"/>
  <c r="Y77"/>
  <c r="BH78"/>
  <c r="Y80"/>
  <c r="Y82"/>
  <c r="Y81"/>
  <c r="Y115"/>
  <c r="Y117"/>
  <c r="Y116"/>
  <c r="Y114"/>
  <c r="AA21"/>
  <c r="AB21" s="1"/>
  <c r="CA21" s="1"/>
  <c r="AA6"/>
  <c r="AA25"/>
  <c r="AA35"/>
  <c r="BW31"/>
  <c r="BR41"/>
  <c r="AS11"/>
  <c r="CB55"/>
  <c r="Z86"/>
  <c r="BM86"/>
  <c r="AB92"/>
  <c r="AE92" s="1"/>
  <c r="X104"/>
  <c r="AK11"/>
  <c r="X96"/>
  <c r="Y84"/>
  <c r="BO49"/>
  <c r="AU49"/>
  <c r="BS49"/>
  <c r="AI49"/>
  <c r="AW49"/>
  <c r="BD49"/>
  <c r="AV49"/>
  <c r="AI11"/>
  <c r="BO11"/>
  <c r="AG11"/>
  <c r="BN11"/>
  <c r="BR11"/>
  <c r="BW11"/>
  <c r="CA11"/>
  <c r="AP11"/>
  <c r="BV11"/>
  <c r="BK11"/>
  <c r="BM11"/>
  <c r="Y105"/>
  <c r="BH52"/>
  <c r="BW46"/>
  <c r="Y106"/>
  <c r="CB89"/>
  <c r="Z120"/>
  <c r="AA94"/>
  <c r="X88"/>
  <c r="X90"/>
  <c r="BH90" s="1"/>
  <c r="BC90"/>
  <c r="X97"/>
  <c r="AI46"/>
  <c r="BC46"/>
  <c r="X118"/>
  <c r="Z93"/>
  <c r="BM46"/>
  <c r="AS46"/>
  <c r="Y85"/>
  <c r="Y119"/>
  <c r="X89"/>
  <c r="Y98"/>
  <c r="BH98"/>
  <c r="AA125" l="1"/>
  <c r="AA126"/>
  <c r="AA123"/>
  <c r="BD92"/>
  <c r="BP64"/>
  <c r="BR64"/>
  <c r="AF64"/>
  <c r="Z101"/>
  <c r="BL64"/>
  <c r="BN64"/>
  <c r="BO64"/>
  <c r="AL64"/>
  <c r="BE64"/>
  <c r="AG64"/>
  <c r="AP64"/>
  <c r="AN64"/>
  <c r="AD64"/>
  <c r="AY64"/>
  <c r="BH64"/>
  <c r="BB64"/>
  <c r="AE64"/>
  <c r="AV64"/>
  <c r="AM64"/>
  <c r="BQ64"/>
  <c r="AO64"/>
  <c r="AQ64"/>
  <c r="BD64"/>
  <c r="BC64"/>
  <c r="AT64"/>
  <c r="BA64"/>
  <c r="BM64"/>
  <c r="AW64"/>
  <c r="AH64"/>
  <c r="BU64"/>
  <c r="AJ64"/>
  <c r="AR64"/>
  <c r="BW64"/>
  <c r="BI64"/>
  <c r="BT64"/>
  <c r="BS64"/>
  <c r="Z69"/>
  <c r="Z68"/>
  <c r="Z70"/>
  <c r="BF64"/>
  <c r="Z66"/>
  <c r="BR66" s="1"/>
  <c r="AX64"/>
  <c r="BX64"/>
  <c r="BZ64"/>
  <c r="AS64"/>
  <c r="BJ64"/>
  <c r="CB64"/>
  <c r="AU64"/>
  <c r="AI64"/>
  <c r="AK64"/>
  <c r="Z65"/>
  <c r="BG64"/>
  <c r="AZ64"/>
  <c r="BV64"/>
  <c r="BY64"/>
  <c r="BA92"/>
  <c r="CB92"/>
  <c r="BI92"/>
  <c r="AQ92"/>
  <c r="BT92"/>
  <c r="AX92"/>
  <c r="AR92"/>
  <c r="AJ92"/>
  <c r="AL92"/>
  <c r="BX92"/>
  <c r="BQ92"/>
  <c r="BW92"/>
  <c r="Z72"/>
  <c r="Z74"/>
  <c r="Z73"/>
  <c r="BM74"/>
  <c r="Z77"/>
  <c r="Z78"/>
  <c r="BM78"/>
  <c r="Z80"/>
  <c r="Z81"/>
  <c r="Z82"/>
  <c r="BM82"/>
  <c r="AU92"/>
  <c r="Z116"/>
  <c r="BV21"/>
  <c r="Z115"/>
  <c r="Z117"/>
  <c r="AS92"/>
  <c r="AY92"/>
  <c r="AH92"/>
  <c r="BG92"/>
  <c r="AK92"/>
  <c r="BR92"/>
  <c r="AT92"/>
  <c r="BB92"/>
  <c r="BP92"/>
  <c r="AN92"/>
  <c r="BO92"/>
  <c r="AO92"/>
  <c r="BS92"/>
  <c r="AG92"/>
  <c r="BU21"/>
  <c r="AW21"/>
  <c r="Z114"/>
  <c r="AG21"/>
  <c r="BY21"/>
  <c r="BG21"/>
  <c r="AL21"/>
  <c r="AI21"/>
  <c r="BX21"/>
  <c r="AH21"/>
  <c r="AZ21"/>
  <c r="BZ21"/>
  <c r="BL21"/>
  <c r="BJ21"/>
  <c r="AM21"/>
  <c r="BT21"/>
  <c r="BM21"/>
  <c r="BO21"/>
  <c r="BA21"/>
  <c r="BE21"/>
  <c r="AE21"/>
  <c r="BW21"/>
  <c r="BB21"/>
  <c r="BI21"/>
  <c r="AU21"/>
  <c r="AY21"/>
  <c r="BD21"/>
  <c r="AV21"/>
  <c r="BS21"/>
  <c r="BC21"/>
  <c r="BK21"/>
  <c r="AS21"/>
  <c r="AJ21"/>
  <c r="AD21"/>
  <c r="BN21"/>
  <c r="AK21"/>
  <c r="BF21"/>
  <c r="BP21"/>
  <c r="BQ21"/>
  <c r="AQ21"/>
  <c r="AT21"/>
  <c r="AP21"/>
  <c r="AB25"/>
  <c r="BU25" s="1"/>
  <c r="AB6"/>
  <c r="BE6" s="1"/>
  <c r="AO21"/>
  <c r="AF21"/>
  <c r="AR21"/>
  <c r="AB35"/>
  <c r="CA35" s="1"/>
  <c r="BB31"/>
  <c r="AO31"/>
  <c r="AU31"/>
  <c r="BT31"/>
  <c r="CA31"/>
  <c r="AW31"/>
  <c r="BP31"/>
  <c r="BD31"/>
  <c r="BV31"/>
  <c r="BX41"/>
  <c r="BD41"/>
  <c r="BB41"/>
  <c r="BL41"/>
  <c r="AH41"/>
  <c r="BE41"/>
  <c r="CA41"/>
  <c r="BI41"/>
  <c r="BO41"/>
  <c r="BU41"/>
  <c r="BZ41"/>
  <c r="AP41"/>
  <c r="BW41"/>
  <c r="BG41"/>
  <c r="BP41"/>
  <c r="BX11"/>
  <c r="BE11"/>
  <c r="BF11"/>
  <c r="AZ11"/>
  <c r="AQ11"/>
  <c r="CB11"/>
  <c r="BP49"/>
  <c r="AJ11"/>
  <c r="AO11"/>
  <c r="BU11"/>
  <c r="BG11"/>
  <c r="BL11"/>
  <c r="BH11"/>
  <c r="AN11"/>
  <c r="AD11"/>
  <c r="BT11"/>
  <c r="AT11"/>
  <c r="AX11"/>
  <c r="AE11"/>
  <c r="AM11"/>
  <c r="AF11"/>
  <c r="AN49"/>
  <c r="BH49"/>
  <c r="BC49"/>
  <c r="CA49"/>
  <c r="AM49"/>
  <c r="AH49"/>
  <c r="BB11"/>
  <c r="AT49"/>
  <c r="CB49"/>
  <c r="BQ11"/>
  <c r="BX49"/>
  <c r="AE49"/>
  <c r="AY49"/>
  <c r="AZ49"/>
  <c r="BJ11"/>
  <c r="BC11"/>
  <c r="AJ49"/>
  <c r="BJ49"/>
  <c r="BF49"/>
  <c r="BK49"/>
  <c r="BS11"/>
  <c r="Y90"/>
  <c r="BM90" s="1"/>
  <c r="AA120"/>
  <c r="AA86"/>
  <c r="BW86" s="1"/>
  <c r="BR86"/>
  <c r="Z98"/>
  <c r="BM98"/>
  <c r="AG49"/>
  <c r="AL11"/>
  <c r="BY11"/>
  <c r="AV11"/>
  <c r="AW11"/>
  <c r="BT49"/>
  <c r="BM49"/>
  <c r="AX49"/>
  <c r="BR49"/>
  <c r="BI49"/>
  <c r="BV92"/>
  <c r="AD49"/>
  <c r="BI11"/>
  <c r="AW92"/>
  <c r="AM92"/>
  <c r="BJ92"/>
  <c r="BH92"/>
  <c r="BE92"/>
  <c r="Z84"/>
  <c r="BA49"/>
  <c r="Y118"/>
  <c r="Y97"/>
  <c r="BZ11"/>
  <c r="AY11"/>
  <c r="AR11"/>
  <c r="BA11"/>
  <c r="AH11"/>
  <c r="AP49"/>
  <c r="AR49"/>
  <c r="AK49"/>
  <c r="AO49"/>
  <c r="BN49"/>
  <c r="BP11"/>
  <c r="BQ49"/>
  <c r="BN92"/>
  <c r="CA92"/>
  <c r="AD92"/>
  <c r="BY92"/>
  <c r="BF92"/>
  <c r="BD11"/>
  <c r="BV49"/>
  <c r="Z85"/>
  <c r="AA85" s="1"/>
  <c r="AB85" s="1"/>
  <c r="AS85" s="1"/>
  <c r="Z106"/>
  <c r="AQ49"/>
  <c r="BU49"/>
  <c r="BG49"/>
  <c r="AS49"/>
  <c r="BW49"/>
  <c r="Y96"/>
  <c r="AF49"/>
  <c r="Y104"/>
  <c r="BZ92"/>
  <c r="AF92"/>
  <c r="AP92"/>
  <c r="BC92"/>
  <c r="BZ49"/>
  <c r="Y89"/>
  <c r="AK34"/>
  <c r="AH34"/>
  <c r="BF34"/>
  <c r="BV34"/>
  <c r="CB34"/>
  <c r="BN34"/>
  <c r="Y88"/>
  <c r="Z88" s="1"/>
  <c r="AA88" s="1"/>
  <c r="AB88" s="1"/>
  <c r="BA88" s="1"/>
  <c r="Z119"/>
  <c r="AA93"/>
  <c r="AB94"/>
  <c r="AR94" s="1"/>
  <c r="BW94"/>
  <c r="Z105"/>
  <c r="AL49"/>
  <c r="BY49"/>
  <c r="BL49"/>
  <c r="BB49"/>
  <c r="BE49"/>
  <c r="AU11"/>
  <c r="BM92"/>
  <c r="AI92"/>
  <c r="AV92"/>
  <c r="AZ92"/>
  <c r="BL92"/>
  <c r="BU92"/>
  <c r="BW25" l="1"/>
  <c r="AB126"/>
  <c r="AP126" s="1"/>
  <c r="BR126"/>
  <c r="AB125"/>
  <c r="AB123"/>
  <c r="CB123" s="1"/>
  <c r="AG85"/>
  <c r="AN88"/>
  <c r="AT88"/>
  <c r="AA101"/>
  <c r="AA70"/>
  <c r="BW70" s="1"/>
  <c r="BR70"/>
  <c r="AA69"/>
  <c r="AA68"/>
  <c r="AA65"/>
  <c r="AB65" s="1"/>
  <c r="AR65" s="1"/>
  <c r="AA66"/>
  <c r="BS85"/>
  <c r="BK85"/>
  <c r="AA73"/>
  <c r="AA74"/>
  <c r="AA72"/>
  <c r="BR74"/>
  <c r="AA78"/>
  <c r="BR78"/>
  <c r="AA77"/>
  <c r="AF94"/>
  <c r="BO88"/>
  <c r="AO88"/>
  <c r="AR88"/>
  <c r="AA81"/>
  <c r="AA82"/>
  <c r="BR82"/>
  <c r="AA80"/>
  <c r="BF88"/>
  <c r="AS88"/>
  <c r="AX88"/>
  <c r="AK88"/>
  <c r="BR88"/>
  <c r="BX88"/>
  <c r="BZ88"/>
  <c r="BI88"/>
  <c r="BU88"/>
  <c r="CA88"/>
  <c r="AE94"/>
  <c r="AH88"/>
  <c r="BB88"/>
  <c r="BW88"/>
  <c r="AM88"/>
  <c r="BC88"/>
  <c r="AF88"/>
  <c r="BM88"/>
  <c r="BD85"/>
  <c r="BR25"/>
  <c r="AA117"/>
  <c r="AB117" s="1"/>
  <c r="AA115"/>
  <c r="AA116"/>
  <c r="AY94"/>
  <c r="AH85"/>
  <c r="BJ88"/>
  <c r="BH88"/>
  <c r="AQ88"/>
  <c r="BD88"/>
  <c r="AU88"/>
  <c r="BO85"/>
  <c r="BD94"/>
  <c r="BY94"/>
  <c r="BU94"/>
  <c r="BS88"/>
  <c r="AM94"/>
  <c r="BF94"/>
  <c r="AE88"/>
  <c r="BV88"/>
  <c r="BQ88"/>
  <c r="AL88"/>
  <c r="AZ88"/>
  <c r="AZ85"/>
  <c r="BJ85"/>
  <c r="AT94"/>
  <c r="BL85"/>
  <c r="BP94"/>
  <c r="BJ94"/>
  <c r="BT88"/>
  <c r="AI88"/>
  <c r="AP88"/>
  <c r="AG88"/>
  <c r="BY88"/>
  <c r="BN88"/>
  <c r="BM85"/>
  <c r="AS35"/>
  <c r="BT94"/>
  <c r="BP88"/>
  <c r="BE88"/>
  <c r="AW88"/>
  <c r="CB88"/>
  <c r="BG88"/>
  <c r="BN85"/>
  <c r="BZ85"/>
  <c r="AJ88"/>
  <c r="BT35"/>
  <c r="BP6"/>
  <c r="AY35"/>
  <c r="AL25"/>
  <c r="AR35"/>
  <c r="AV35"/>
  <c r="BJ35"/>
  <c r="AU25"/>
  <c r="AA114"/>
  <c r="AI35"/>
  <c r="BV35"/>
  <c r="AG25"/>
  <c r="BY25"/>
  <c r="AS6"/>
  <c r="AR25"/>
  <c r="BT25"/>
  <c r="AE25"/>
  <c r="BF25"/>
  <c r="AU6"/>
  <c r="BD6"/>
  <c r="BC25"/>
  <c r="AS25"/>
  <c r="BM25"/>
  <c r="BS25"/>
  <c r="AK6"/>
  <c r="AI25"/>
  <c r="BN6"/>
  <c r="BV6"/>
  <c r="BY6"/>
  <c r="BG6"/>
  <c r="BX6"/>
  <c r="BZ6"/>
  <c r="BI6"/>
  <c r="AM6"/>
  <c r="BQ6"/>
  <c r="BF6"/>
  <c r="BC6"/>
  <c r="BB6"/>
  <c r="BK6"/>
  <c r="BL6"/>
  <c r="AP6"/>
  <c r="BT6"/>
  <c r="CA6"/>
  <c r="AO6"/>
  <c r="AE6"/>
  <c r="AV6"/>
  <c r="AQ6"/>
  <c r="BO6"/>
  <c r="BJ6"/>
  <c r="AG6"/>
  <c r="AT6"/>
  <c r="BM6"/>
  <c r="BV25"/>
  <c r="AY25"/>
  <c r="BL25"/>
  <c r="AW6"/>
  <c r="AI6"/>
  <c r="AO25"/>
  <c r="AH25"/>
  <c r="AZ25"/>
  <c r="BE25"/>
  <c r="AD25"/>
  <c r="AM25"/>
  <c r="AP25"/>
  <c r="BZ25"/>
  <c r="BJ25"/>
  <c r="BU6"/>
  <c r="BG25"/>
  <c r="BD25"/>
  <c r="BN25"/>
  <c r="BI25"/>
  <c r="AN25"/>
  <c r="BQ25"/>
  <c r="AZ6"/>
  <c r="AJ25"/>
  <c r="BK25"/>
  <c r="BO25"/>
  <c r="AR6"/>
  <c r="CB25"/>
  <c r="BB25"/>
  <c r="AF25"/>
  <c r="AQ25"/>
  <c r="BA25"/>
  <c r="AH6"/>
  <c r="AF6"/>
  <c r="AW25"/>
  <c r="BW6"/>
  <c r="BX25"/>
  <c r="BP25"/>
  <c r="AT25"/>
  <c r="AD6"/>
  <c r="AJ6"/>
  <c r="AL6"/>
  <c r="AV25"/>
  <c r="BS6"/>
  <c r="BA6"/>
  <c r="AK25"/>
  <c r="AX25"/>
  <c r="AY6"/>
  <c r="CA25"/>
  <c r="BH25"/>
  <c r="BW35"/>
  <c r="BP35"/>
  <c r="BE35"/>
  <c r="BN35"/>
  <c r="AP35"/>
  <c r="BI35"/>
  <c r="AD35"/>
  <c r="BK35"/>
  <c r="AG35"/>
  <c r="AH35"/>
  <c r="BQ35"/>
  <c r="BZ35"/>
  <c r="BB35"/>
  <c r="BF35"/>
  <c r="AE35"/>
  <c r="AT35"/>
  <c r="BA35"/>
  <c r="AL35"/>
  <c r="AU35"/>
  <c r="BL35"/>
  <c r="BD35"/>
  <c r="BM35"/>
  <c r="AW35"/>
  <c r="AF35"/>
  <c r="AK35"/>
  <c r="BO35"/>
  <c r="BU35"/>
  <c r="BG35"/>
  <c r="BS35"/>
  <c r="AZ35"/>
  <c r="AM35"/>
  <c r="AO35"/>
  <c r="BX35"/>
  <c r="AJ35"/>
  <c r="BY35"/>
  <c r="BC35"/>
  <c r="AQ35"/>
  <c r="AE31"/>
  <c r="AH31"/>
  <c r="AP31"/>
  <c r="BI31"/>
  <c r="BU31"/>
  <c r="AF31"/>
  <c r="BY31"/>
  <c r="BJ31"/>
  <c r="BQ31"/>
  <c r="BF31"/>
  <c r="AV31"/>
  <c r="AK31"/>
  <c r="BG31"/>
  <c r="CB31"/>
  <c r="AG31"/>
  <c r="BE31"/>
  <c r="BS31"/>
  <c r="AQ31"/>
  <c r="BO31"/>
  <c r="AY31"/>
  <c r="BN31"/>
  <c r="BA31"/>
  <c r="AM31"/>
  <c r="AT31"/>
  <c r="BL31"/>
  <c r="BK31"/>
  <c r="AR31"/>
  <c r="AJ31"/>
  <c r="BX31"/>
  <c r="AL31"/>
  <c r="AZ31"/>
  <c r="BZ31"/>
  <c r="AD31"/>
  <c r="AO41"/>
  <c r="BJ41"/>
  <c r="AK41"/>
  <c r="AQ41"/>
  <c r="AY41"/>
  <c r="AW41"/>
  <c r="AU41"/>
  <c r="AJ41"/>
  <c r="CB41"/>
  <c r="BK41"/>
  <c r="BQ41"/>
  <c r="AF41"/>
  <c r="AT41"/>
  <c r="BT41"/>
  <c r="BY41"/>
  <c r="BN41"/>
  <c r="AL41"/>
  <c r="AG41"/>
  <c r="AZ41"/>
  <c r="AR41"/>
  <c r="BS41"/>
  <c r="AE41"/>
  <c r="AD41"/>
  <c r="BF41"/>
  <c r="BA41"/>
  <c r="BV41"/>
  <c r="AV41"/>
  <c r="AM41"/>
  <c r="BH34"/>
  <c r="AY34"/>
  <c r="BX34"/>
  <c r="BY34"/>
  <c r="AZ34"/>
  <c r="BI34"/>
  <c r="BQ34"/>
  <c r="BJ34"/>
  <c r="AD34"/>
  <c r="AW34"/>
  <c r="AM34"/>
  <c r="AV34"/>
  <c r="AE34"/>
  <c r="AQ34"/>
  <c r="BU34"/>
  <c r="AU34"/>
  <c r="BL34"/>
  <c r="AJ34"/>
  <c r="AP34"/>
  <c r="BC34"/>
  <c r="BK34"/>
  <c r="BW34"/>
  <c r="BM34"/>
  <c r="AN34"/>
  <c r="AX34"/>
  <c r="BR34"/>
  <c r="AI34"/>
  <c r="AT34"/>
  <c r="AS34"/>
  <c r="BO94"/>
  <c r="BL94"/>
  <c r="AL94"/>
  <c r="AG94"/>
  <c r="Z104"/>
  <c r="AF85"/>
  <c r="BP85"/>
  <c r="AY85"/>
  <c r="AR85"/>
  <c r="Z118"/>
  <c r="AB120"/>
  <c r="AL85"/>
  <c r="AA105"/>
  <c r="AZ94"/>
  <c r="BS94"/>
  <c r="BK94"/>
  <c r="AJ94"/>
  <c r="BZ34"/>
  <c r="CA34"/>
  <c r="AF34"/>
  <c r="BG34"/>
  <c r="AL34"/>
  <c r="BP34"/>
  <c r="AT85"/>
  <c r="CA85"/>
  <c r="BI85"/>
  <c r="AE85"/>
  <c r="AV88"/>
  <c r="BL88"/>
  <c r="BA34"/>
  <c r="AG34"/>
  <c r="BQ94"/>
  <c r="AQ94"/>
  <c r="BE94"/>
  <c r="BN94"/>
  <c r="AU94"/>
  <c r="BB94"/>
  <c r="AA119"/>
  <c r="AK85"/>
  <c r="BV85"/>
  <c r="BA85"/>
  <c r="AD85"/>
  <c r="AB86"/>
  <c r="AM86" s="1"/>
  <c r="Z90"/>
  <c r="BG94"/>
  <c r="AH94"/>
  <c r="AW94"/>
  <c r="AP94"/>
  <c r="AB93"/>
  <c r="AL93" s="1"/>
  <c r="AR34"/>
  <c r="BD34"/>
  <c r="BT34"/>
  <c r="BO34"/>
  <c r="BE34"/>
  <c r="AA106"/>
  <c r="BE85"/>
  <c r="BC85"/>
  <c r="AM85"/>
  <c r="BF85"/>
  <c r="AI85"/>
  <c r="Z97"/>
  <c r="CB94"/>
  <c r="AW85"/>
  <c r="BB34"/>
  <c r="BW85"/>
  <c r="AP85"/>
  <c r="BX94"/>
  <c r="BI94"/>
  <c r="CA94"/>
  <c r="AO94"/>
  <c r="BV94"/>
  <c r="BB85"/>
  <c r="BX85"/>
  <c r="AO85"/>
  <c r="BG85"/>
  <c r="AU85"/>
  <c r="AV94"/>
  <c r="AO34"/>
  <c r="AY88"/>
  <c r="AA98"/>
  <c r="AD88"/>
  <c r="Z89"/>
  <c r="Z96"/>
  <c r="AJ85"/>
  <c r="AV85"/>
  <c r="BQ85"/>
  <c r="BB7"/>
  <c r="AO7"/>
  <c r="BO7"/>
  <c r="AZ7"/>
  <c r="BQ7"/>
  <c r="BT7"/>
  <c r="AT7"/>
  <c r="BR7"/>
  <c r="AA84"/>
  <c r="AD94"/>
  <c r="AK94"/>
  <c r="BZ94"/>
  <c r="BA94"/>
  <c r="CB10"/>
  <c r="BU85"/>
  <c r="BY85"/>
  <c r="AQ85"/>
  <c r="BT85"/>
  <c r="BS34"/>
  <c r="AD126" l="1"/>
  <c r="BG126"/>
  <c r="AE126"/>
  <c r="BD126"/>
  <c r="AM125"/>
  <c r="AS125"/>
  <c r="BJ123"/>
  <c r="BO123"/>
  <c r="AF123"/>
  <c r="AQ123"/>
  <c r="BC123"/>
  <c r="AM123"/>
  <c r="BF123"/>
  <c r="BZ123"/>
  <c r="AX123"/>
  <c r="BL123"/>
  <c r="AY123"/>
  <c r="AZ123"/>
  <c r="BT123"/>
  <c r="AV123"/>
  <c r="BH123"/>
  <c r="AS123"/>
  <c r="BN123"/>
  <c r="AF125"/>
  <c r="BO125"/>
  <c r="BZ125"/>
  <c r="BV125"/>
  <c r="BH125"/>
  <c r="CA125"/>
  <c r="BS125"/>
  <c r="AZ125"/>
  <c r="BP125"/>
  <c r="BQ125"/>
  <c r="AL125"/>
  <c r="AU125"/>
  <c r="AX125"/>
  <c r="AN125"/>
  <c r="AH125"/>
  <c r="AE125"/>
  <c r="BY125"/>
  <c r="BX125"/>
  <c r="BM125"/>
  <c r="BL125"/>
  <c r="AI125"/>
  <c r="AD125"/>
  <c r="AJ125"/>
  <c r="BC125"/>
  <c r="AK125"/>
  <c r="BT125"/>
  <c r="AR125"/>
  <c r="BF125"/>
  <c r="AQ125"/>
  <c r="BG125"/>
  <c r="BE125"/>
  <c r="BR125"/>
  <c r="AO125"/>
  <c r="AV125"/>
  <c r="BK125"/>
  <c r="BD125"/>
  <c r="BI125"/>
  <c r="BW125"/>
  <c r="AT125"/>
  <c r="BJ125"/>
  <c r="BU125"/>
  <c r="BB125"/>
  <c r="CB125"/>
  <c r="AW125"/>
  <c r="AG125"/>
  <c r="BA125"/>
  <c r="AP125"/>
  <c r="AY125"/>
  <c r="BN125"/>
  <c r="BH126"/>
  <c r="AS126"/>
  <c r="AU126"/>
  <c r="BW126"/>
  <c r="CB126"/>
  <c r="BC126"/>
  <c r="BL126"/>
  <c r="AG126"/>
  <c r="AQ126"/>
  <c r="AK126"/>
  <c r="AM126"/>
  <c r="AR126"/>
  <c r="BQ126"/>
  <c r="BE126"/>
  <c r="CA126"/>
  <c r="BK126"/>
  <c r="AW126"/>
  <c r="BI126"/>
  <c r="BV126"/>
  <c r="AL126"/>
  <c r="BU126"/>
  <c r="BA126"/>
  <c r="AV126"/>
  <c r="BZ126"/>
  <c r="BO126"/>
  <c r="BT126"/>
  <c r="BS126"/>
  <c r="BB126"/>
  <c r="AO126"/>
  <c r="AJ126"/>
  <c r="BX126"/>
  <c r="AF126"/>
  <c r="AH126"/>
  <c r="AT126"/>
  <c r="AZ126"/>
  <c r="BN126"/>
  <c r="AX126"/>
  <c r="BJ126"/>
  <c r="BY126"/>
  <c r="AI126"/>
  <c r="BM126"/>
  <c r="AY126"/>
  <c r="BF126"/>
  <c r="BP126"/>
  <c r="AN126"/>
  <c r="AU120"/>
  <c r="CB120"/>
  <c r="AZ117"/>
  <c r="CB117"/>
  <c r="BW123"/>
  <c r="BA123"/>
  <c r="BU123"/>
  <c r="CA123"/>
  <c r="BI123"/>
  <c r="AH123"/>
  <c r="AD123"/>
  <c r="BQ123"/>
  <c r="AE123"/>
  <c r="BE123"/>
  <c r="BS123"/>
  <c r="BP123"/>
  <c r="AW123"/>
  <c r="AU123"/>
  <c r="AT123"/>
  <c r="AJ123"/>
  <c r="BM123"/>
  <c r="AN123"/>
  <c r="AL123"/>
  <c r="BR123"/>
  <c r="AO123"/>
  <c r="AP123"/>
  <c r="BD123"/>
  <c r="BV123"/>
  <c r="BK123"/>
  <c r="AR123"/>
  <c r="AG123"/>
  <c r="BY123"/>
  <c r="AK123"/>
  <c r="BX123"/>
  <c r="BB123"/>
  <c r="BG123"/>
  <c r="AI123"/>
  <c r="BO117"/>
  <c r="AQ65"/>
  <c r="BN65"/>
  <c r="BC65"/>
  <c r="BD65"/>
  <c r="BA65"/>
  <c r="BB86"/>
  <c r="AG86"/>
  <c r="BV65"/>
  <c r="AB101"/>
  <c r="BT101" s="1"/>
  <c r="AQ120"/>
  <c r="BV86"/>
  <c r="AJ65"/>
  <c r="BP93"/>
  <c r="BK86"/>
  <c r="AG65"/>
  <c r="BS65"/>
  <c r="BK93"/>
  <c r="BI65"/>
  <c r="AT120"/>
  <c r="BP120"/>
  <c r="BX120"/>
  <c r="AB69"/>
  <c r="BB69" s="1"/>
  <c r="AB70"/>
  <c r="BI70" s="1"/>
  <c r="AB68"/>
  <c r="AB66"/>
  <c r="BA66" s="1"/>
  <c r="AM65"/>
  <c r="AY65"/>
  <c r="AU65"/>
  <c r="AH65"/>
  <c r="BP65"/>
  <c r="BT65"/>
  <c r="AV65"/>
  <c r="AO65"/>
  <c r="CA65"/>
  <c r="BO65"/>
  <c r="BZ65"/>
  <c r="BW65"/>
  <c r="BY65"/>
  <c r="AE65"/>
  <c r="BB65"/>
  <c r="BK65"/>
  <c r="AS65"/>
  <c r="BM65"/>
  <c r="BX65"/>
  <c r="BJ65"/>
  <c r="AK65"/>
  <c r="AL65"/>
  <c r="BQ65"/>
  <c r="AT65"/>
  <c r="AP65"/>
  <c r="BG65"/>
  <c r="AW65"/>
  <c r="AF65"/>
  <c r="BE65"/>
  <c r="AZ65"/>
  <c r="AD65"/>
  <c r="BU65"/>
  <c r="BF65"/>
  <c r="AI65"/>
  <c r="BL65"/>
  <c r="AO117"/>
  <c r="AQ117"/>
  <c r="BZ117"/>
  <c r="AX117"/>
  <c r="BW117"/>
  <c r="BE117"/>
  <c r="BY86"/>
  <c r="BY93"/>
  <c r="AE117"/>
  <c r="BP86"/>
  <c r="BM117"/>
  <c r="AN117"/>
  <c r="BJ86"/>
  <c r="AM117"/>
  <c r="AH117"/>
  <c r="AB74"/>
  <c r="AY74" s="1"/>
  <c r="AB73"/>
  <c r="BZ73" s="1"/>
  <c r="AB72"/>
  <c r="AN72" s="1"/>
  <c r="AB77"/>
  <c r="AO77" s="1"/>
  <c r="AB78"/>
  <c r="BQ117"/>
  <c r="AF117"/>
  <c r="AE93"/>
  <c r="BT86"/>
  <c r="BG117"/>
  <c r="BX117"/>
  <c r="AT117"/>
  <c r="BF86"/>
  <c r="BV93"/>
  <c r="AP86"/>
  <c r="AP117"/>
  <c r="BF117"/>
  <c r="AS117"/>
  <c r="AK117"/>
  <c r="AE86"/>
  <c r="BX93"/>
  <c r="AR86"/>
  <c r="BR117"/>
  <c r="BC117"/>
  <c r="BL117"/>
  <c r="AJ117"/>
  <c r="BS86"/>
  <c r="BN93"/>
  <c r="CA86"/>
  <c r="AU117"/>
  <c r="AV117"/>
  <c r="AD117"/>
  <c r="AB82"/>
  <c r="AU82" s="1"/>
  <c r="AB81"/>
  <c r="CA81" s="1"/>
  <c r="AB80"/>
  <c r="AN80" s="1"/>
  <c r="AR120"/>
  <c r="BZ120"/>
  <c r="AB116"/>
  <c r="BV116" s="1"/>
  <c r="AB115"/>
  <c r="BR115" s="1"/>
  <c r="BN117"/>
  <c r="AY117"/>
  <c r="BH117"/>
  <c r="BA117"/>
  <c r="BS117"/>
  <c r="BD117"/>
  <c r="BU117"/>
  <c r="CA117"/>
  <c r="AW117"/>
  <c r="BJ117"/>
  <c r="AI117"/>
  <c r="BB117"/>
  <c r="BV117"/>
  <c r="AL117"/>
  <c r="BP117"/>
  <c r="AR117"/>
  <c r="BY117"/>
  <c r="AG117"/>
  <c r="BI117"/>
  <c r="BT117"/>
  <c r="BK117"/>
  <c r="AB114"/>
  <c r="AT114" s="1"/>
  <c r="AX14"/>
  <c r="BH12"/>
  <c r="AN17"/>
  <c r="AX10"/>
  <c r="AN10"/>
  <c r="BR17"/>
  <c r="AX9"/>
  <c r="BR18"/>
  <c r="BM20"/>
  <c r="BR20"/>
  <c r="BR52"/>
  <c r="BH20"/>
  <c r="AD9"/>
  <c r="AH9"/>
  <c r="BR37"/>
  <c r="AH10"/>
  <c r="BR10"/>
  <c r="BH10"/>
  <c r="BP9"/>
  <c r="AW22"/>
  <c r="BB37"/>
  <c r="BP37"/>
  <c r="AT37"/>
  <c r="AX7"/>
  <c r="AP7"/>
  <c r="BV7"/>
  <c r="BU7"/>
  <c r="AE7"/>
  <c r="BX7"/>
  <c r="BA7"/>
  <c r="AK7"/>
  <c r="BG7"/>
  <c r="AJ7"/>
  <c r="BK7"/>
  <c r="BD7"/>
  <c r="AQ7"/>
  <c r="BW7"/>
  <c r="AV7"/>
  <c r="CA7"/>
  <c r="BF7"/>
  <c r="BL7"/>
  <c r="AF7"/>
  <c r="BK120"/>
  <c r="CB18"/>
  <c r="AQ18"/>
  <c r="BE18"/>
  <c r="BH7"/>
  <c r="AD10"/>
  <c r="AA90"/>
  <c r="BW90" s="1"/>
  <c r="BN7"/>
  <c r="AZ120"/>
  <c r="BC7"/>
  <c r="BY7"/>
  <c r="BJ120"/>
  <c r="AJ10"/>
  <c r="BM7"/>
  <c r="BP7"/>
  <c r="BT120"/>
  <c r="BJ38"/>
  <c r="BS120"/>
  <c r="BI93"/>
  <c r="AJ86"/>
  <c r="BD86"/>
  <c r="BI7"/>
  <c r="BI120"/>
  <c r="AX20"/>
  <c r="BW20"/>
  <c r="AZ20"/>
  <c r="BU10"/>
  <c r="AS10"/>
  <c r="AQ10"/>
  <c r="AV10"/>
  <c r="BC10"/>
  <c r="BO10"/>
  <c r="AI10"/>
  <c r="BE10"/>
  <c r="AT10"/>
  <c r="AK10"/>
  <c r="AE10"/>
  <c r="BZ10"/>
  <c r="AF10"/>
  <c r="BJ10"/>
  <c r="AU10"/>
  <c r="BS10"/>
  <c r="BF10"/>
  <c r="AP10"/>
  <c r="AY10"/>
  <c r="BL10"/>
  <c r="BW10"/>
  <c r="AZ10"/>
  <c r="AM10"/>
  <c r="BN10"/>
  <c r="BP10"/>
  <c r="AW10"/>
  <c r="BQ10"/>
  <c r="BX10"/>
  <c r="BM10"/>
  <c r="BK10"/>
  <c r="BA10"/>
  <c r="BT10"/>
  <c r="BB10"/>
  <c r="BD10"/>
  <c r="AL10"/>
  <c r="AU7"/>
  <c r="AY7"/>
  <c r="BS22"/>
  <c r="AL22"/>
  <c r="AA96"/>
  <c r="AB106"/>
  <c r="BC106" s="1"/>
  <c r="AO10"/>
  <c r="AM93"/>
  <c r="BL93"/>
  <c r="BS93"/>
  <c r="BU93"/>
  <c r="BD93"/>
  <c r="AV93"/>
  <c r="AG93"/>
  <c r="AY93"/>
  <c r="AD93"/>
  <c r="AU93"/>
  <c r="AF93"/>
  <c r="AP93"/>
  <c r="AI93"/>
  <c r="BZ93"/>
  <c r="AO93"/>
  <c r="BW93"/>
  <c r="AQ93"/>
  <c r="BB93"/>
  <c r="BA93"/>
  <c r="BJ93"/>
  <c r="AK93"/>
  <c r="BC93"/>
  <c r="AT93"/>
  <c r="BG93"/>
  <c r="BF93"/>
  <c r="BT93"/>
  <c r="AH93"/>
  <c r="BQ93"/>
  <c r="BM93"/>
  <c r="BE93"/>
  <c r="BO120"/>
  <c r="AS7"/>
  <c r="CB27"/>
  <c r="BF27"/>
  <c r="BI10"/>
  <c r="BA12"/>
  <c r="AA104"/>
  <c r="BV10"/>
  <c r="AZ93"/>
  <c r="BG14"/>
  <c r="BD14"/>
  <c r="AB84"/>
  <c r="BR84" s="1"/>
  <c r="BZ7"/>
  <c r="AI7"/>
  <c r="BB55"/>
  <c r="AT55"/>
  <c r="AH55"/>
  <c r="BQ55"/>
  <c r="AI55"/>
  <c r="BB36"/>
  <c r="AJ38"/>
  <c r="BW18"/>
  <c r="AJ93"/>
  <c r="AR10"/>
  <c r="BO93"/>
  <c r="CB86"/>
  <c r="AN120"/>
  <c r="BH27"/>
  <c r="AO26"/>
  <c r="BY26"/>
  <c r="BY10"/>
  <c r="AB105"/>
  <c r="AA89"/>
  <c r="AB89" s="1"/>
  <c r="AB98"/>
  <c r="BZ98" s="1"/>
  <c r="BE8"/>
  <c r="AV8"/>
  <c r="AG8"/>
  <c r="BJ7"/>
  <c r="AG10"/>
  <c r="AY120"/>
  <c r="BR120"/>
  <c r="BH120"/>
  <c r="BD120"/>
  <c r="AI120"/>
  <c r="BY120"/>
  <c r="AG120"/>
  <c r="AW120"/>
  <c r="AS120"/>
  <c r="BC120"/>
  <c r="AL120"/>
  <c r="AK120"/>
  <c r="AE120"/>
  <c r="BL120"/>
  <c r="BV120"/>
  <c r="BG120"/>
  <c r="BQ120"/>
  <c r="AV120"/>
  <c r="AX120"/>
  <c r="BA120"/>
  <c r="AM120"/>
  <c r="AD120"/>
  <c r="CA120"/>
  <c r="BU120"/>
  <c r="BW120"/>
  <c r="BN120"/>
  <c r="BF120"/>
  <c r="AP120"/>
  <c r="BM120"/>
  <c r="AJ120"/>
  <c r="AO120"/>
  <c r="BS37"/>
  <c r="AD7"/>
  <c r="AG7"/>
  <c r="BE7"/>
  <c r="AW7"/>
  <c r="BE120"/>
  <c r="AL7"/>
  <c r="AX17"/>
  <c r="BE17"/>
  <c r="AA97"/>
  <c r="AW93"/>
  <c r="CA93"/>
  <c r="AB119"/>
  <c r="AE27"/>
  <c r="AH7"/>
  <c r="BG10"/>
  <c r="AN51"/>
  <c r="BR15"/>
  <c r="AQ15"/>
  <c r="CA15"/>
  <c r="BK15"/>
  <c r="BW15"/>
  <c r="AT15"/>
  <c r="AR15"/>
  <c r="AP15"/>
  <c r="AR7"/>
  <c r="CA10"/>
  <c r="AF120"/>
  <c r="AN7"/>
  <c r="BS7"/>
  <c r="AM7"/>
  <c r="AP22"/>
  <c r="AH120"/>
  <c r="BB120"/>
  <c r="AR93"/>
  <c r="AS93"/>
  <c r="AH86"/>
  <c r="BO86"/>
  <c r="BQ86"/>
  <c r="BI86"/>
  <c r="AW86"/>
  <c r="BL86"/>
  <c r="AD86"/>
  <c r="BX86"/>
  <c r="AL86"/>
  <c r="BN86"/>
  <c r="AY86"/>
  <c r="AK86"/>
  <c r="BA86"/>
  <c r="AZ86"/>
  <c r="BG86"/>
  <c r="BZ86"/>
  <c r="AV86"/>
  <c r="AQ86"/>
  <c r="BU86"/>
  <c r="AO86"/>
  <c r="AU86"/>
  <c r="AF86"/>
  <c r="BE86"/>
  <c r="AA118"/>
  <c r="AT86"/>
  <c r="BM106" l="1"/>
  <c r="AN106"/>
  <c r="BR106"/>
  <c r="AX106"/>
  <c r="AI106"/>
  <c r="BW106"/>
  <c r="BF70"/>
  <c r="BA119"/>
  <c r="CB119"/>
  <c r="BS114"/>
  <c r="BB114"/>
  <c r="AZ70"/>
  <c r="BO114"/>
  <c r="BD74"/>
  <c r="AK70"/>
  <c r="BS80"/>
  <c r="AP77"/>
  <c r="AU70"/>
  <c r="BQ105"/>
  <c r="AX105"/>
  <c r="BH105"/>
  <c r="AN105"/>
  <c r="BS106"/>
  <c r="AS106"/>
  <c r="BH106"/>
  <c r="CB105"/>
  <c r="BR105"/>
  <c r="AQ101"/>
  <c r="AX101"/>
  <c r="AN101"/>
  <c r="BR101"/>
  <c r="BH101"/>
  <c r="CB101"/>
  <c r="BD101"/>
  <c r="BB101"/>
  <c r="BP101"/>
  <c r="BL74"/>
  <c r="AP101"/>
  <c r="BM101"/>
  <c r="BW101"/>
  <c r="BK101"/>
  <c r="BO101"/>
  <c r="BZ101"/>
  <c r="CA101"/>
  <c r="AM72"/>
  <c r="AV101"/>
  <c r="AR101"/>
  <c r="BV101"/>
  <c r="BE101"/>
  <c r="AF72"/>
  <c r="BB66"/>
  <c r="AW101"/>
  <c r="AD101"/>
  <c r="AK101"/>
  <c r="AE101"/>
  <c r="BJ101"/>
  <c r="AL101"/>
  <c r="AH101"/>
  <c r="AI101"/>
  <c r="BX101"/>
  <c r="BA101"/>
  <c r="BF101"/>
  <c r="AS101"/>
  <c r="BU101"/>
  <c r="AJ101"/>
  <c r="BG101"/>
  <c r="AZ101"/>
  <c r="BQ101"/>
  <c r="BN101"/>
  <c r="AT101"/>
  <c r="AM101"/>
  <c r="AF101"/>
  <c r="BL101"/>
  <c r="BI101"/>
  <c r="BY101"/>
  <c r="AY101"/>
  <c r="AF74"/>
  <c r="BS101"/>
  <c r="AU101"/>
  <c r="AG101"/>
  <c r="BC101"/>
  <c r="AO101"/>
  <c r="AL66"/>
  <c r="BQ66"/>
  <c r="BT66"/>
  <c r="BX66"/>
  <c r="BE66"/>
  <c r="AH106"/>
  <c r="AP66"/>
  <c r="AO106"/>
  <c r="BI106"/>
  <c r="BY66"/>
  <c r="BJ66"/>
  <c r="BV98"/>
  <c r="BN106"/>
  <c r="AZ106"/>
  <c r="BV66"/>
  <c r="AE66"/>
  <c r="AY66"/>
  <c r="AY98"/>
  <c r="AG106"/>
  <c r="BR114"/>
  <c r="AG66"/>
  <c r="BK66"/>
  <c r="BT68"/>
  <c r="BI68"/>
  <c r="BD68"/>
  <c r="CA68"/>
  <c r="BU68"/>
  <c r="AK68"/>
  <c r="AT68"/>
  <c r="AO68"/>
  <c r="AU68"/>
  <c r="AL68"/>
  <c r="BY68"/>
  <c r="AF68"/>
  <c r="AV68"/>
  <c r="AG68"/>
  <c r="BE68"/>
  <c r="BZ68"/>
  <c r="AM68"/>
  <c r="BA68"/>
  <c r="AQ68"/>
  <c r="BH68"/>
  <c r="AR68"/>
  <c r="AI68"/>
  <c r="AD68"/>
  <c r="AN68"/>
  <c r="CB68"/>
  <c r="BF68"/>
  <c r="BJ68"/>
  <c r="AJ68"/>
  <c r="BX68"/>
  <c r="BP68"/>
  <c r="BW68"/>
  <c r="AS68"/>
  <c r="BL68"/>
  <c r="BQ68"/>
  <c r="BV68"/>
  <c r="BS68"/>
  <c r="AE68"/>
  <c r="AH68"/>
  <c r="BM68"/>
  <c r="AW68"/>
  <c r="BN68"/>
  <c r="BO68"/>
  <c r="AZ68"/>
  <c r="AX68"/>
  <c r="AP68"/>
  <c r="AY68"/>
  <c r="BC68"/>
  <c r="BR68"/>
  <c r="BK70"/>
  <c r="BM70"/>
  <c r="AJ70"/>
  <c r="CA70"/>
  <c r="BQ70"/>
  <c r="AW70"/>
  <c r="BT70"/>
  <c r="AD70"/>
  <c r="AL70"/>
  <c r="AV70"/>
  <c r="AF70"/>
  <c r="BA70"/>
  <c r="BZ70"/>
  <c r="BY70"/>
  <c r="BD70"/>
  <c r="CB70"/>
  <c r="BX70"/>
  <c r="AY70"/>
  <c r="AO70"/>
  <c r="AR70"/>
  <c r="BV70"/>
  <c r="BP70"/>
  <c r="AH70"/>
  <c r="BL70"/>
  <c r="BO70"/>
  <c r="BG70"/>
  <c r="AP70"/>
  <c r="AE70"/>
  <c r="BU70"/>
  <c r="AQ70"/>
  <c r="BS70"/>
  <c r="BB70"/>
  <c r="AG70"/>
  <c r="BN70"/>
  <c r="AM70"/>
  <c r="BE70"/>
  <c r="BJ70"/>
  <c r="AT70"/>
  <c r="BG68"/>
  <c r="BB68"/>
  <c r="AJ69"/>
  <c r="BD69"/>
  <c r="BE69"/>
  <c r="BL69"/>
  <c r="AG69"/>
  <c r="AZ69"/>
  <c r="AS69"/>
  <c r="BI69"/>
  <c r="CA69"/>
  <c r="AO69"/>
  <c r="AY69"/>
  <c r="AW69"/>
  <c r="BC69"/>
  <c r="AI69"/>
  <c r="BF69"/>
  <c r="BK69"/>
  <c r="BN69"/>
  <c r="BY69"/>
  <c r="AH69"/>
  <c r="BX69"/>
  <c r="BM69"/>
  <c r="BS69"/>
  <c r="AL69"/>
  <c r="AF69"/>
  <c r="BJ69"/>
  <c r="AM69"/>
  <c r="BP69"/>
  <c r="AR69"/>
  <c r="AQ69"/>
  <c r="AV69"/>
  <c r="BU69"/>
  <c r="BQ69"/>
  <c r="AT69"/>
  <c r="AK69"/>
  <c r="BT69"/>
  <c r="AE69"/>
  <c r="AD69"/>
  <c r="AP69"/>
  <c r="BZ69"/>
  <c r="BG69"/>
  <c r="BO69"/>
  <c r="BV69"/>
  <c r="BW69"/>
  <c r="AU69"/>
  <c r="BA69"/>
  <c r="AH66"/>
  <c r="BL66"/>
  <c r="AO66"/>
  <c r="CA66"/>
  <c r="AM66"/>
  <c r="BF66"/>
  <c r="AW66"/>
  <c r="BI66"/>
  <c r="AF66"/>
  <c r="AQ66"/>
  <c r="BU66"/>
  <c r="BO66"/>
  <c r="AK66"/>
  <c r="AU66"/>
  <c r="BP66"/>
  <c r="BW66"/>
  <c r="AT66"/>
  <c r="AV66"/>
  <c r="CB66"/>
  <c r="BS66"/>
  <c r="BN66"/>
  <c r="AZ66"/>
  <c r="AD66"/>
  <c r="BG66"/>
  <c r="BZ66"/>
  <c r="BD66"/>
  <c r="AJ66"/>
  <c r="AR66"/>
  <c r="BU106"/>
  <c r="BL106"/>
  <c r="BZ114"/>
  <c r="AL82"/>
  <c r="BC77"/>
  <c r="BF77"/>
  <c r="BE106"/>
  <c r="AV106"/>
  <c r="AM114"/>
  <c r="AU114"/>
  <c r="BL82"/>
  <c r="BI77"/>
  <c r="BN77"/>
  <c r="AZ72"/>
  <c r="AI77"/>
  <c r="BG77"/>
  <c r="AJ106"/>
  <c r="BW114"/>
  <c r="BQ77"/>
  <c r="AM77"/>
  <c r="AT77"/>
  <c r="AS77"/>
  <c r="BX119"/>
  <c r="BF106"/>
  <c r="BZ106"/>
  <c r="AP114"/>
  <c r="AQ82"/>
  <c r="AE77"/>
  <c r="BW77"/>
  <c r="AV74"/>
  <c r="BQ106"/>
  <c r="BO73"/>
  <c r="AD72"/>
  <c r="BD73"/>
  <c r="CA72"/>
  <c r="BU72"/>
  <c r="BH72"/>
  <c r="BN72"/>
  <c r="BY72"/>
  <c r="AI72"/>
  <c r="CB72"/>
  <c r="BD72"/>
  <c r="AU72"/>
  <c r="AV72"/>
  <c r="BA72"/>
  <c r="AX72"/>
  <c r="AH72"/>
  <c r="AR72"/>
  <c r="AY72"/>
  <c r="BP72"/>
  <c r="BT72"/>
  <c r="AE72"/>
  <c r="BM72"/>
  <c r="BE72"/>
  <c r="BI72"/>
  <c r="BO72"/>
  <c r="BJ72"/>
  <c r="AL72"/>
  <c r="BF72"/>
  <c r="AG72"/>
  <c r="AQ72"/>
  <c r="BZ72"/>
  <c r="AJ72"/>
  <c r="BV72"/>
  <c r="BL72"/>
  <c r="BR72"/>
  <c r="AP72"/>
  <c r="AO72"/>
  <c r="BS72"/>
  <c r="AS72"/>
  <c r="BW72"/>
  <c r="BQ72"/>
  <c r="BX72"/>
  <c r="BB72"/>
  <c r="BG72"/>
  <c r="BC72"/>
  <c r="AT72"/>
  <c r="AK72"/>
  <c r="AW72"/>
  <c r="CA73"/>
  <c r="AR73"/>
  <c r="AP73"/>
  <c r="BF73"/>
  <c r="AL73"/>
  <c r="BS73"/>
  <c r="BU73"/>
  <c r="BM73"/>
  <c r="AW73"/>
  <c r="BY73"/>
  <c r="AJ73"/>
  <c r="BC73"/>
  <c r="AO73"/>
  <c r="AT73"/>
  <c r="AZ73"/>
  <c r="AE73"/>
  <c r="AS73"/>
  <c r="BE73"/>
  <c r="BP73"/>
  <c r="BG73"/>
  <c r="AH73"/>
  <c r="AG73"/>
  <c r="AK73"/>
  <c r="BV73"/>
  <c r="BL73"/>
  <c r="AU73"/>
  <c r="BB73"/>
  <c r="BJ73"/>
  <c r="AF73"/>
  <c r="BI73"/>
  <c r="AQ73"/>
  <c r="AI73"/>
  <c r="BW73"/>
  <c r="BX73"/>
  <c r="BT73"/>
  <c r="AM73"/>
  <c r="AY73"/>
  <c r="AD73"/>
  <c r="BQ73"/>
  <c r="BN73"/>
  <c r="BA73"/>
  <c r="BK73"/>
  <c r="AV73"/>
  <c r="AZ74"/>
  <c r="AP74"/>
  <c r="CA74"/>
  <c r="BZ74"/>
  <c r="BE74"/>
  <c r="AU74"/>
  <c r="BP74"/>
  <c r="BX74"/>
  <c r="AE74"/>
  <c r="BF74"/>
  <c r="AK74"/>
  <c r="BJ74"/>
  <c r="AW74"/>
  <c r="AQ74"/>
  <c r="AT74"/>
  <c r="AO74"/>
  <c r="BW74"/>
  <c r="AG74"/>
  <c r="AD74"/>
  <c r="AM74"/>
  <c r="CB74"/>
  <c r="BQ74"/>
  <c r="BU74"/>
  <c r="BS74"/>
  <c r="BV74"/>
  <c r="AL74"/>
  <c r="BK74"/>
  <c r="BA74"/>
  <c r="BY74"/>
  <c r="BG74"/>
  <c r="BB74"/>
  <c r="BO74"/>
  <c r="AH74"/>
  <c r="AJ74"/>
  <c r="BT74"/>
  <c r="BI74"/>
  <c r="AR74"/>
  <c r="BN74"/>
  <c r="BL78"/>
  <c r="AR78"/>
  <c r="AV78"/>
  <c r="BY78"/>
  <c r="AD78"/>
  <c r="AL78"/>
  <c r="BS78"/>
  <c r="CA78"/>
  <c r="BZ78"/>
  <c r="AO78"/>
  <c r="BQ78"/>
  <c r="BF78"/>
  <c r="AT78"/>
  <c r="BE78"/>
  <c r="BA78"/>
  <c r="AH78"/>
  <c r="AE78"/>
  <c r="AP78"/>
  <c r="BK78"/>
  <c r="AG78"/>
  <c r="BT78"/>
  <c r="AW78"/>
  <c r="BB78"/>
  <c r="AF78"/>
  <c r="CB78"/>
  <c r="AK78"/>
  <c r="AJ78"/>
  <c r="BD78"/>
  <c r="AZ78"/>
  <c r="AM78"/>
  <c r="BJ78"/>
  <c r="BI78"/>
  <c r="BP78"/>
  <c r="BV78"/>
  <c r="BW78"/>
  <c r="AQ78"/>
  <c r="BN78"/>
  <c r="BO78"/>
  <c r="AY78"/>
  <c r="BU78"/>
  <c r="BX78"/>
  <c r="BG78"/>
  <c r="AU78"/>
  <c r="CA77"/>
  <c r="AJ77"/>
  <c r="BE77"/>
  <c r="BM77"/>
  <c r="AY77"/>
  <c r="BJ77"/>
  <c r="AQ77"/>
  <c r="AV77"/>
  <c r="AG77"/>
  <c r="BS77"/>
  <c r="AU77"/>
  <c r="BT77"/>
  <c r="BX77"/>
  <c r="AR77"/>
  <c r="BP77"/>
  <c r="AZ77"/>
  <c r="AK77"/>
  <c r="BK77"/>
  <c r="AD77"/>
  <c r="AL77"/>
  <c r="BY77"/>
  <c r="BD77"/>
  <c r="AF77"/>
  <c r="BO77"/>
  <c r="BA77"/>
  <c r="BZ77"/>
  <c r="BL77"/>
  <c r="AW77"/>
  <c r="BV77"/>
  <c r="AH77"/>
  <c r="BB77"/>
  <c r="BU77"/>
  <c r="BA98"/>
  <c r="BI116"/>
  <c r="AK89"/>
  <c r="AQ116"/>
  <c r="AM81"/>
  <c r="BE119"/>
  <c r="BN116"/>
  <c r="AF80"/>
  <c r="BZ80"/>
  <c r="BT80"/>
  <c r="AT80"/>
  <c r="AX80"/>
  <c r="AY80"/>
  <c r="AH80"/>
  <c r="BE80"/>
  <c r="AL80"/>
  <c r="CA80"/>
  <c r="AW80"/>
  <c r="BP80"/>
  <c r="BH80"/>
  <c r="BD80"/>
  <c r="AO80"/>
  <c r="AR80"/>
  <c r="AS80"/>
  <c r="BL80"/>
  <c r="AJ80"/>
  <c r="AQ80"/>
  <c r="BC80"/>
  <c r="CB80"/>
  <c r="BU80"/>
  <c r="AE80"/>
  <c r="BW80"/>
  <c r="BV80"/>
  <c r="AP80"/>
  <c r="AK80"/>
  <c r="BA80"/>
  <c r="BN80"/>
  <c r="BJ80"/>
  <c r="BB80"/>
  <c r="BQ80"/>
  <c r="AG80"/>
  <c r="AZ80"/>
  <c r="AM80"/>
  <c r="AD80"/>
  <c r="BM80"/>
  <c r="AU80"/>
  <c r="BX80"/>
  <c r="BY80"/>
  <c r="BF80"/>
  <c r="BZ82"/>
  <c r="BP82"/>
  <c r="BT82"/>
  <c r="BO82"/>
  <c r="BD82"/>
  <c r="BX82"/>
  <c r="AO82"/>
  <c r="BS82"/>
  <c r="AT82"/>
  <c r="BE82"/>
  <c r="BI82"/>
  <c r="BG82"/>
  <c r="AF82"/>
  <c r="BF82"/>
  <c r="BA82"/>
  <c r="BB82"/>
  <c r="BU82"/>
  <c r="BN82"/>
  <c r="BV82"/>
  <c r="BY82"/>
  <c r="AK82"/>
  <c r="AD82"/>
  <c r="AH82"/>
  <c r="BJ82"/>
  <c r="CA82"/>
  <c r="AZ82"/>
  <c r="AR82"/>
  <c r="AP82"/>
  <c r="AG82"/>
  <c r="AE82"/>
  <c r="AV82"/>
  <c r="BQ82"/>
  <c r="AM82"/>
  <c r="CB82"/>
  <c r="BW82"/>
  <c r="AJ82"/>
  <c r="BR80"/>
  <c r="AW82"/>
  <c r="BG80"/>
  <c r="BO81"/>
  <c r="AQ81"/>
  <c r="AO81"/>
  <c r="BM81"/>
  <c r="AS81"/>
  <c r="BT81"/>
  <c r="BF81"/>
  <c r="AF81"/>
  <c r="AJ81"/>
  <c r="BZ81"/>
  <c r="AU81"/>
  <c r="AK81"/>
  <c r="BD81"/>
  <c r="AH81"/>
  <c r="AP81"/>
  <c r="AV81"/>
  <c r="BK81"/>
  <c r="BL81"/>
  <c r="BI81"/>
  <c r="AY81"/>
  <c r="BS81"/>
  <c r="BA81"/>
  <c r="BU81"/>
  <c r="BE81"/>
  <c r="BJ81"/>
  <c r="AE81"/>
  <c r="AR81"/>
  <c r="BV81"/>
  <c r="AW81"/>
  <c r="BG81"/>
  <c r="BY81"/>
  <c r="AZ81"/>
  <c r="BW81"/>
  <c r="BB81"/>
  <c r="AD81"/>
  <c r="BN81"/>
  <c r="AT81"/>
  <c r="BX81"/>
  <c r="BQ81"/>
  <c r="BC81"/>
  <c r="BP81"/>
  <c r="AG81"/>
  <c r="AL81"/>
  <c r="AI81"/>
  <c r="BI80"/>
  <c r="AY82"/>
  <c r="BO80"/>
  <c r="AV80"/>
  <c r="BK82"/>
  <c r="AI80"/>
  <c r="AL105"/>
  <c r="BC116"/>
  <c r="AF105"/>
  <c r="BB116"/>
  <c r="BS105"/>
  <c r="AO116"/>
  <c r="AG98"/>
  <c r="BD105"/>
  <c r="AF116"/>
  <c r="BJ116"/>
  <c r="AJ105"/>
  <c r="BA105"/>
  <c r="BQ116"/>
  <c r="CA105"/>
  <c r="AH119"/>
  <c r="BA89"/>
  <c r="BK105"/>
  <c r="AM106"/>
  <c r="BZ115"/>
  <c r="AD115"/>
  <c r="BL115"/>
  <c r="BX115"/>
  <c r="AL115"/>
  <c r="AT115"/>
  <c r="AM115"/>
  <c r="AU115"/>
  <c r="BM115"/>
  <c r="BI115"/>
  <c r="BQ115"/>
  <c r="BT115"/>
  <c r="BB115"/>
  <c r="BP115"/>
  <c r="AJ115"/>
  <c r="AW115"/>
  <c r="BA115"/>
  <c r="BN115"/>
  <c r="AF115"/>
  <c r="BH115"/>
  <c r="BC115"/>
  <c r="AG115"/>
  <c r="AQ115"/>
  <c r="AN115"/>
  <c r="AR115"/>
  <c r="AO115"/>
  <c r="BF115"/>
  <c r="AV115"/>
  <c r="BV115"/>
  <c r="AY115"/>
  <c r="BG115"/>
  <c r="AZ115"/>
  <c r="AS115"/>
  <c r="BD115"/>
  <c r="CA115"/>
  <c r="BO115"/>
  <c r="BW115"/>
  <c r="BE115"/>
  <c r="BK115"/>
  <c r="AI115"/>
  <c r="BY115"/>
  <c r="BU115"/>
  <c r="AK115"/>
  <c r="AX115"/>
  <c r="AP115"/>
  <c r="AH115"/>
  <c r="BS115"/>
  <c r="BJ115"/>
  <c r="AE115"/>
  <c r="AH116"/>
  <c r="AZ116"/>
  <c r="AV116"/>
  <c r="BU116"/>
  <c r="AD116"/>
  <c r="BS116"/>
  <c r="BL116"/>
  <c r="BE116"/>
  <c r="BY116"/>
  <c r="AS116"/>
  <c r="BP116"/>
  <c r="AP116"/>
  <c r="CA116"/>
  <c r="AG116"/>
  <c r="AN116"/>
  <c r="BH116"/>
  <c r="BD116"/>
  <c r="BR116"/>
  <c r="AX116"/>
  <c r="AK116"/>
  <c r="AT116"/>
  <c r="BF116"/>
  <c r="AE116"/>
  <c r="AU116"/>
  <c r="AY116"/>
  <c r="AI116"/>
  <c r="BW116"/>
  <c r="BX116"/>
  <c r="BZ116"/>
  <c r="BO116"/>
  <c r="AL116"/>
  <c r="BA116"/>
  <c r="BG116"/>
  <c r="AM116"/>
  <c r="AR116"/>
  <c r="BM116"/>
  <c r="BT116"/>
  <c r="AW116"/>
  <c r="BK116"/>
  <c r="AJ116"/>
  <c r="BN119"/>
  <c r="BF119"/>
  <c r="AZ119"/>
  <c r="AU119"/>
  <c r="BV89"/>
  <c r="BB106"/>
  <c r="AY106"/>
  <c r="BO98"/>
  <c r="AW106"/>
  <c r="BY114"/>
  <c r="AK114"/>
  <c r="AR114"/>
  <c r="AQ114"/>
  <c r="AO114"/>
  <c r="AW114"/>
  <c r="BT114"/>
  <c r="BP114"/>
  <c r="AZ114"/>
  <c r="BJ114"/>
  <c r="BF114"/>
  <c r="AS114"/>
  <c r="AF114"/>
  <c r="AJ114"/>
  <c r="AY114"/>
  <c r="AI114"/>
  <c r="BD114"/>
  <c r="BE114"/>
  <c r="AN114"/>
  <c r="BQ114"/>
  <c r="BM114"/>
  <c r="BH114"/>
  <c r="BG114"/>
  <c r="AG114"/>
  <c r="BX114"/>
  <c r="AH114"/>
  <c r="BN114"/>
  <c r="AV114"/>
  <c r="BU114"/>
  <c r="AX114"/>
  <c r="BL114"/>
  <c r="BI114"/>
  <c r="AL114"/>
  <c r="BK114"/>
  <c r="BV114"/>
  <c r="AD114"/>
  <c r="BC114"/>
  <c r="AE114"/>
  <c r="CA114"/>
  <c r="BA114"/>
  <c r="AV16"/>
  <c r="CB16"/>
  <c r="BU51"/>
  <c r="AN9"/>
  <c r="CB9"/>
  <c r="BW51"/>
  <c r="AN14"/>
  <c r="BH14"/>
  <c r="BR14"/>
  <c r="BH9"/>
  <c r="AT16"/>
  <c r="CA17"/>
  <c r="BH17"/>
  <c r="AN8"/>
  <c r="CB8"/>
  <c r="BQ38"/>
  <c r="CB38"/>
  <c r="BB18"/>
  <c r="AX18"/>
  <c r="CB17"/>
  <c r="BY16"/>
  <c r="AK18"/>
  <c r="BR9"/>
  <c r="BM12"/>
  <c r="AN12"/>
  <c r="AX12"/>
  <c r="AM18"/>
  <c r="AN18"/>
  <c r="BH18"/>
  <c r="BY15"/>
  <c r="AN15"/>
  <c r="BH15"/>
  <c r="AI40"/>
  <c r="CB40"/>
  <c r="BM24"/>
  <c r="BN9"/>
  <c r="AR9"/>
  <c r="AX15"/>
  <c r="BR8"/>
  <c r="AZ9"/>
  <c r="AI9"/>
  <c r="BJ9"/>
  <c r="BB9"/>
  <c r="BY9"/>
  <c r="AG9"/>
  <c r="AL9"/>
  <c r="CA9"/>
  <c r="BT9"/>
  <c r="AO9"/>
  <c r="BQ9"/>
  <c r="BS9"/>
  <c r="BV9"/>
  <c r="BX9"/>
  <c r="BI38"/>
  <c r="BO15"/>
  <c r="BZ15"/>
  <c r="CA51"/>
  <c r="BN27"/>
  <c r="AI17"/>
  <c r="BD8"/>
  <c r="BW8"/>
  <c r="AF8"/>
  <c r="BL26"/>
  <c r="AY38"/>
  <c r="AG14"/>
  <c r="AI14"/>
  <c r="BE27"/>
  <c r="BL20"/>
  <c r="AN20"/>
  <c r="AI20"/>
  <c r="AI38"/>
  <c r="AE38"/>
  <c r="BC37"/>
  <c r="AN37"/>
  <c r="BH37"/>
  <c r="BK9"/>
  <c r="AS9"/>
  <c r="AJ9"/>
  <c r="BC20"/>
  <c r="BG9"/>
  <c r="BC51"/>
  <c r="BZ9"/>
  <c r="BT8"/>
  <c r="BM17"/>
  <c r="AY9"/>
  <c r="BW9"/>
  <c r="AT9"/>
  <c r="BM51"/>
  <c r="BB27"/>
  <c r="BD15"/>
  <c r="BL17"/>
  <c r="BB17"/>
  <c r="AQ8"/>
  <c r="AZ8"/>
  <c r="BK8"/>
  <c r="AI16"/>
  <c r="AV9"/>
  <c r="BA9"/>
  <c r="BH51"/>
  <c r="AM9"/>
  <c r="AF9"/>
  <c r="BC14"/>
  <c r="AJ51"/>
  <c r="AI51"/>
  <c r="AX51"/>
  <c r="AS51"/>
  <c r="AZ17"/>
  <c r="AD8"/>
  <c r="AE8"/>
  <c r="BG27"/>
  <c r="AH15"/>
  <c r="AI15"/>
  <c r="AS15"/>
  <c r="AE17"/>
  <c r="BK17"/>
  <c r="AT8"/>
  <c r="BI8"/>
  <c r="AO8"/>
  <c r="AG40"/>
  <c r="AJ26"/>
  <c r="CB26"/>
  <c r="AP27"/>
  <c r="BU38"/>
  <c r="AW9"/>
  <c r="AE9"/>
  <c r="BD9"/>
  <c r="AJ27"/>
  <c r="BB15"/>
  <c r="BN51"/>
  <c r="BI17"/>
  <c r="BZ17"/>
  <c r="BF8"/>
  <c r="BM8"/>
  <c r="AP8"/>
  <c r="AF27"/>
  <c r="BP22"/>
  <c r="AD55"/>
  <c r="BE37"/>
  <c r="AE12"/>
  <c r="BQ27"/>
  <c r="AT22"/>
  <c r="AR27"/>
  <c r="BS38"/>
  <c r="BT37"/>
  <c r="AU9"/>
  <c r="AX37"/>
  <c r="AS14"/>
  <c r="BM15"/>
  <c r="AK9"/>
  <c r="BC9"/>
  <c r="BG17"/>
  <c r="BP17"/>
  <c r="BB8"/>
  <c r="BJ8"/>
  <c r="AL8"/>
  <c r="BO8"/>
  <c r="BL27"/>
  <c r="BB38"/>
  <c r="BE9"/>
  <c r="BC15"/>
  <c r="AQ9"/>
  <c r="AU46"/>
  <c r="AZ46"/>
  <c r="BB46"/>
  <c r="AK46"/>
  <c r="BK46"/>
  <c r="BT46"/>
  <c r="BH8"/>
  <c r="BO9"/>
  <c r="AD46"/>
  <c r="BI9"/>
  <c r="AT17"/>
  <c r="BA15"/>
  <c r="AY15"/>
  <c r="BP51"/>
  <c r="BF17"/>
  <c r="BX17"/>
  <c r="AI8"/>
  <c r="AM8"/>
  <c r="BQ8"/>
  <c r="AK8"/>
  <c r="BK27"/>
  <c r="AY14"/>
  <c r="BP12"/>
  <c r="AI12"/>
  <c r="AS12"/>
  <c r="BC12"/>
  <c r="AT27"/>
  <c r="BW22"/>
  <c r="CB22"/>
  <c r="BF20"/>
  <c r="AG16"/>
  <c r="BM37"/>
  <c r="BM14"/>
  <c r="BL9"/>
  <c r="AS20"/>
  <c r="AP9"/>
  <c r="BF9"/>
  <c r="BM9"/>
  <c r="AO46"/>
  <c r="AX8"/>
  <c r="BG46"/>
  <c r="BU9"/>
  <c r="CB51"/>
  <c r="BK51"/>
  <c r="BL51"/>
  <c r="AB97"/>
  <c r="BN97" s="1"/>
  <c r="BI98"/>
  <c r="AW98"/>
  <c r="BS89"/>
  <c r="AS89"/>
  <c r="AP89"/>
  <c r="BO89"/>
  <c r="BJ89"/>
  <c r="BT89"/>
  <c r="AQ89"/>
  <c r="AM89"/>
  <c r="BP89"/>
  <c r="AF89"/>
  <c r="BL89"/>
  <c r="AI89"/>
  <c r="AD89"/>
  <c r="BZ89"/>
  <c r="BI89"/>
  <c r="AW89"/>
  <c r="AE89"/>
  <c r="BX89"/>
  <c r="BM89"/>
  <c r="BC89"/>
  <c r="BE89"/>
  <c r="AZ89"/>
  <c r="AJ89"/>
  <c r="BF89"/>
  <c r="BU89"/>
  <c r="AU89"/>
  <c r="BY89"/>
  <c r="AY89"/>
  <c r="AR89"/>
  <c r="AT89"/>
  <c r="BD89"/>
  <c r="BG89"/>
  <c r="BQ89"/>
  <c r="AG89"/>
  <c r="BV40"/>
  <c r="AP40"/>
  <c r="BE40"/>
  <c r="AT40"/>
  <c r="BQ40"/>
  <c r="BT40"/>
  <c r="BZ40"/>
  <c r="AD40"/>
  <c r="BL40"/>
  <c r="AW40"/>
  <c r="AN40"/>
  <c r="AF40"/>
  <c r="AR40"/>
  <c r="AQ40"/>
  <c r="AO40"/>
  <c r="BS40"/>
  <c r="BR40"/>
  <c r="BG40"/>
  <c r="CA40"/>
  <c r="AM40"/>
  <c r="AL40"/>
  <c r="AE40"/>
  <c r="BK40"/>
  <c r="AV40"/>
  <c r="BI40"/>
  <c r="BH40"/>
  <c r="AS40"/>
  <c r="BC40"/>
  <c r="BB40"/>
  <c r="AK40"/>
  <c r="BX40"/>
  <c r="BY40"/>
  <c r="AZ40"/>
  <c r="BN40"/>
  <c r="BU40"/>
  <c r="BW40"/>
  <c r="AH40"/>
  <c r="AJ40"/>
  <c r="BA40"/>
  <c r="BF40"/>
  <c r="BO40"/>
  <c r="BJ40"/>
  <c r="AU40"/>
  <c r="AX40"/>
  <c r="BD40"/>
  <c r="AY40"/>
  <c r="AP26"/>
  <c r="AE26"/>
  <c r="BO26"/>
  <c r="AW84"/>
  <c r="AF14"/>
  <c r="AW20"/>
  <c r="BK20"/>
  <c r="BX18"/>
  <c r="BK18"/>
  <c r="BF37"/>
  <c r="BO37"/>
  <c r="BQ37"/>
  <c r="AY17"/>
  <c r="BX50"/>
  <c r="AY37"/>
  <c r="AW15"/>
  <c r="AG15"/>
  <c r="AD51"/>
  <c r="BT51"/>
  <c r="AJ12"/>
  <c r="BO119"/>
  <c r="BS17"/>
  <c r="AH17"/>
  <c r="AD17"/>
  <c r="BB22"/>
  <c r="BX8"/>
  <c r="BZ8"/>
  <c r="BL8"/>
  <c r="AS8"/>
  <c r="BC8"/>
  <c r="AY8"/>
  <c r="BG8"/>
  <c r="BN8"/>
  <c r="AH8"/>
  <c r="CA8"/>
  <c r="AR8"/>
  <c r="AU8"/>
  <c r="BV8"/>
  <c r="BA8"/>
  <c r="BY8"/>
  <c r="BS8"/>
  <c r="BU8"/>
  <c r="AW8"/>
  <c r="BE98"/>
  <c r="AF98"/>
  <c r="AY26"/>
  <c r="BP26"/>
  <c r="AF26"/>
  <c r="BJ36"/>
  <c r="BD55"/>
  <c r="AL14"/>
  <c r="AD12"/>
  <c r="BM27"/>
  <c r="BX27"/>
  <c r="BR27"/>
  <c r="AU27"/>
  <c r="AZ27"/>
  <c r="BU27"/>
  <c r="BI27"/>
  <c r="AD27"/>
  <c r="AN27"/>
  <c r="BD27"/>
  <c r="AX27"/>
  <c r="CA27"/>
  <c r="AV27"/>
  <c r="AL27"/>
  <c r="AY27"/>
  <c r="AQ27"/>
  <c r="BJ27"/>
  <c r="BO27"/>
  <c r="BS27"/>
  <c r="AI27"/>
  <c r="BP27"/>
  <c r="BZ27"/>
  <c r="BY27"/>
  <c r="BA27"/>
  <c r="AK27"/>
  <c r="AG27"/>
  <c r="AS27"/>
  <c r="BT27"/>
  <c r="BV27"/>
  <c r="AO27"/>
  <c r="AM27"/>
  <c r="AH27"/>
  <c r="BW27"/>
  <c r="AK106"/>
  <c r="BG106"/>
  <c r="AL106"/>
  <c r="AR106"/>
  <c r="CB106"/>
  <c r="BP106"/>
  <c r="BD106"/>
  <c r="BK106"/>
  <c r="AE106"/>
  <c r="BT106"/>
  <c r="BX106"/>
  <c r="AP106"/>
  <c r="AF106"/>
  <c r="BA106"/>
  <c r="AU106"/>
  <c r="BO106"/>
  <c r="CA106"/>
  <c r="AT106"/>
  <c r="BY106"/>
  <c r="BV106"/>
  <c r="BJ106"/>
  <c r="AD106"/>
  <c r="AQ106"/>
  <c r="AB96"/>
  <c r="AV96" s="1"/>
  <c r="AW27"/>
  <c r="BX20"/>
  <c r="AP20"/>
  <c r="CA89"/>
  <c r="AF51"/>
  <c r="BX38"/>
  <c r="AW38"/>
  <c r="AK38"/>
  <c r="BN38"/>
  <c r="AR38"/>
  <c r="BT38"/>
  <c r="AT38"/>
  <c r="AV38"/>
  <c r="BA38"/>
  <c r="AX38"/>
  <c r="AQ38"/>
  <c r="BW38"/>
  <c r="BY38"/>
  <c r="AG38"/>
  <c r="AM38"/>
  <c r="AP38"/>
  <c r="BC38"/>
  <c r="BG38"/>
  <c r="BF38"/>
  <c r="BR38"/>
  <c r="BL38"/>
  <c r="BD38"/>
  <c r="BP38"/>
  <c r="AS38"/>
  <c r="AN38"/>
  <c r="AF38"/>
  <c r="BK38"/>
  <c r="BM38"/>
  <c r="AO38"/>
  <c r="BH38"/>
  <c r="AH38"/>
  <c r="BZ38"/>
  <c r="AZ38"/>
  <c r="AL38"/>
  <c r="AD38"/>
  <c r="AU38"/>
  <c r="BO38"/>
  <c r="BV38"/>
  <c r="BE38"/>
  <c r="BQ12"/>
  <c r="AL18"/>
  <c r="BU18"/>
  <c r="CA18"/>
  <c r="AW37"/>
  <c r="BD37"/>
  <c r="BW37"/>
  <c r="CA16"/>
  <c r="AV51"/>
  <c r="BO51"/>
  <c r="AU51"/>
  <c r="AF44"/>
  <c r="BB98"/>
  <c r="BW98"/>
  <c r="AQ98"/>
  <c r="BR98"/>
  <c r="BN98"/>
  <c r="AP98"/>
  <c r="AT98"/>
  <c r="AV98"/>
  <c r="AJ98"/>
  <c r="BQ98"/>
  <c r="BP98"/>
  <c r="BY98"/>
  <c r="BG98"/>
  <c r="AO98"/>
  <c r="CB98"/>
  <c r="AH98"/>
  <c r="BU98"/>
  <c r="BS98"/>
  <c r="AM98"/>
  <c r="AU98"/>
  <c r="BK98"/>
  <c r="AR98"/>
  <c r="CA98"/>
  <c r="AL98"/>
  <c r="AZ98"/>
  <c r="BT98"/>
  <c r="BJ98"/>
  <c r="AK98"/>
  <c r="BB26"/>
  <c r="BS26"/>
  <c r="AN26"/>
  <c r="BE20"/>
  <c r="BU36"/>
  <c r="BN84"/>
  <c r="AN84"/>
  <c r="AZ84"/>
  <c r="CA84"/>
  <c r="BX84"/>
  <c r="BA84"/>
  <c r="BO84"/>
  <c r="BE84"/>
  <c r="AR84"/>
  <c r="BT84"/>
  <c r="BU84"/>
  <c r="BQ84"/>
  <c r="BH84"/>
  <c r="AV84"/>
  <c r="AX84"/>
  <c r="AQ84"/>
  <c r="BD84"/>
  <c r="AL84"/>
  <c r="AF84"/>
  <c r="BW84"/>
  <c r="AJ84"/>
  <c r="AT84"/>
  <c r="AD84"/>
  <c r="AG84"/>
  <c r="AK84"/>
  <c r="BF84"/>
  <c r="AO84"/>
  <c r="AS84"/>
  <c r="BJ84"/>
  <c r="BY84"/>
  <c r="BP84"/>
  <c r="AI84"/>
  <c r="AU84"/>
  <c r="AP84"/>
  <c r="BS84"/>
  <c r="BZ84"/>
  <c r="BB84"/>
  <c r="BM84"/>
  <c r="AH84"/>
  <c r="AY84"/>
  <c r="BC84"/>
  <c r="AM84"/>
  <c r="AE84"/>
  <c r="BL84"/>
  <c r="CB84"/>
  <c r="BV84"/>
  <c r="BG84"/>
  <c r="BI84"/>
  <c r="BF14"/>
  <c r="BX14"/>
  <c r="BN14"/>
  <c r="BW14"/>
  <c r="BV14"/>
  <c r="AP14"/>
  <c r="AK14"/>
  <c r="BP14"/>
  <c r="AT14"/>
  <c r="BU14"/>
  <c r="BB14"/>
  <c r="AM14"/>
  <c r="AQ14"/>
  <c r="AD14"/>
  <c r="AU14"/>
  <c r="BS14"/>
  <c r="AR14"/>
  <c r="BI14"/>
  <c r="BA14"/>
  <c r="BQ14"/>
  <c r="BZ14"/>
  <c r="BY14"/>
  <c r="BE14"/>
  <c r="BK14"/>
  <c r="BO14"/>
  <c r="AZ14"/>
  <c r="AJ14"/>
  <c r="BJ14"/>
  <c r="CB14"/>
  <c r="AE14"/>
  <c r="AW14"/>
  <c r="AV14"/>
  <c r="AH14"/>
  <c r="BT14"/>
  <c r="BB89"/>
  <c r="BZ20"/>
  <c r="AM20"/>
  <c r="BR47"/>
  <c r="AG47"/>
  <c r="AJ37"/>
  <c r="BL18"/>
  <c r="BF18"/>
  <c r="AI18"/>
  <c r="AG45"/>
  <c r="BY37"/>
  <c r="AI37"/>
  <c r="AU37"/>
  <c r="CA119"/>
  <c r="AD98"/>
  <c r="AJ15"/>
  <c r="BG15"/>
  <c r="AE51"/>
  <c r="AH51"/>
  <c r="BA51"/>
  <c r="BA17"/>
  <c r="AP17"/>
  <c r="BT17"/>
  <c r="AG37"/>
  <c r="BL98"/>
  <c r="BN89"/>
  <c r="AM105"/>
  <c r="AO105"/>
  <c r="AD105"/>
  <c r="BE105"/>
  <c r="AI105"/>
  <c r="AP105"/>
  <c r="AZ105"/>
  <c r="BB105"/>
  <c r="BJ105"/>
  <c r="BM105"/>
  <c r="BZ105"/>
  <c r="BP105"/>
  <c r="BT105"/>
  <c r="BY105"/>
  <c r="AS105"/>
  <c r="BX105"/>
  <c r="BN105"/>
  <c r="AW105"/>
  <c r="BU105"/>
  <c r="BO105"/>
  <c r="AU105"/>
  <c r="AR105"/>
  <c r="BL105"/>
  <c r="BF105"/>
  <c r="AV105"/>
  <c r="AY105"/>
  <c r="AK105"/>
  <c r="BI105"/>
  <c r="AQ105"/>
  <c r="AE105"/>
  <c r="BV105"/>
  <c r="BC105"/>
  <c r="BW105"/>
  <c r="AH105"/>
  <c r="AG105"/>
  <c r="AT105"/>
  <c r="BG105"/>
  <c r="AU26"/>
  <c r="BM26"/>
  <c r="BN26"/>
  <c r="AL89"/>
  <c r="CA14"/>
  <c r="BS52"/>
  <c r="CB20"/>
  <c r="BS20"/>
  <c r="AO20"/>
  <c r="AV17"/>
  <c r="CA38"/>
  <c r="BC18"/>
  <c r="AT18"/>
  <c r="AL51"/>
  <c r="CA37"/>
  <c r="AR37"/>
  <c r="BK37"/>
  <c r="AY51"/>
  <c r="AE15"/>
  <c r="AO23"/>
  <c r="BT26"/>
  <c r="AR26"/>
  <c r="AG26"/>
  <c r="BM36"/>
  <c r="BA36"/>
  <c r="AR36"/>
  <c r="BX36"/>
  <c r="BO36"/>
  <c r="BE36"/>
  <c r="AG36"/>
  <c r="AT36"/>
  <c r="BY36"/>
  <c r="AL36"/>
  <c r="BD36"/>
  <c r="CA36"/>
  <c r="AH36"/>
  <c r="AX36"/>
  <c r="AO36"/>
  <c r="AJ36"/>
  <c r="AU36"/>
  <c r="BZ36"/>
  <c r="BW36"/>
  <c r="AI36"/>
  <c r="AS36"/>
  <c r="BK36"/>
  <c r="BS36"/>
  <c r="BI36"/>
  <c r="AW36"/>
  <c r="BV36"/>
  <c r="BN36"/>
  <c r="AP36"/>
  <c r="AF36"/>
  <c r="BH36"/>
  <c r="BR36"/>
  <c r="AM36"/>
  <c r="BQ36"/>
  <c r="BP36"/>
  <c r="AK36"/>
  <c r="BC36"/>
  <c r="BL36"/>
  <c r="AD36"/>
  <c r="BG36"/>
  <c r="AY36"/>
  <c r="AV36"/>
  <c r="AE36"/>
  <c r="AZ36"/>
  <c r="BF36"/>
  <c r="AQ36"/>
  <c r="BT36"/>
  <c r="AN36"/>
  <c r="BA20"/>
  <c r="BN20"/>
  <c r="BA18"/>
  <c r="BM18"/>
  <c r="AR18"/>
  <c r="AH18"/>
  <c r="AV18"/>
  <c r="BY18"/>
  <c r="AZ18"/>
  <c r="AG18"/>
  <c r="AF18"/>
  <c r="BQ18"/>
  <c r="BJ18"/>
  <c r="BI18"/>
  <c r="BN18"/>
  <c r="AJ18"/>
  <c r="BD18"/>
  <c r="BV18"/>
  <c r="AS18"/>
  <c r="BP18"/>
  <c r="AY18"/>
  <c r="AW18"/>
  <c r="AP18"/>
  <c r="BG18"/>
  <c r="AO18"/>
  <c r="BZ18"/>
  <c r="AU18"/>
  <c r="BS18"/>
  <c r="BN37"/>
  <c r="AQ37"/>
  <c r="BA37"/>
  <c r="AZ37"/>
  <c r="BG37"/>
  <c r="BX37"/>
  <c r="AV37"/>
  <c r="AF37"/>
  <c r="AM37"/>
  <c r="AD37"/>
  <c r="AE37"/>
  <c r="BZ37"/>
  <c r="BI37"/>
  <c r="AO37"/>
  <c r="BV37"/>
  <c r="AB118"/>
  <c r="AW118" s="1"/>
  <c r="AO15"/>
  <c r="BE15"/>
  <c r="AZ51"/>
  <c r="BB51"/>
  <c r="AW119"/>
  <c r="AX119"/>
  <c r="AS119"/>
  <c r="BZ119"/>
  <c r="BH119"/>
  <c r="BT119"/>
  <c r="AJ119"/>
  <c r="BL119"/>
  <c r="BK119"/>
  <c r="BI119"/>
  <c r="BS119"/>
  <c r="BM119"/>
  <c r="BV119"/>
  <c r="AI119"/>
  <c r="AG119"/>
  <c r="BW119"/>
  <c r="AD119"/>
  <c r="AL119"/>
  <c r="AY119"/>
  <c r="AT119"/>
  <c r="AK119"/>
  <c r="AR119"/>
  <c r="BB119"/>
  <c r="BQ119"/>
  <c r="BJ119"/>
  <c r="BD119"/>
  <c r="BC119"/>
  <c r="AO119"/>
  <c r="BU119"/>
  <c r="AM119"/>
  <c r="AE119"/>
  <c r="BP119"/>
  <c r="AN119"/>
  <c r="AP119"/>
  <c r="BY119"/>
  <c r="BR119"/>
  <c r="BG119"/>
  <c r="AF119"/>
  <c r="AQ119"/>
  <c r="AV119"/>
  <c r="BW17"/>
  <c r="AW17"/>
  <c r="AQ17"/>
  <c r="AH89"/>
  <c r="AV89"/>
  <c r="BQ16"/>
  <c r="BZ16"/>
  <c r="BR16"/>
  <c r="AE16"/>
  <c r="BU16"/>
  <c r="AX16"/>
  <c r="BD16"/>
  <c r="AN16"/>
  <c r="BA16"/>
  <c r="AH16"/>
  <c r="AZ16"/>
  <c r="BG16"/>
  <c r="BB16"/>
  <c r="AM16"/>
  <c r="AS16"/>
  <c r="BN16"/>
  <c r="AU16"/>
  <c r="AJ16"/>
  <c r="AD16"/>
  <c r="AL16"/>
  <c r="BH16"/>
  <c r="BT16"/>
  <c r="AO16"/>
  <c r="AQ16"/>
  <c r="BW16"/>
  <c r="BC16"/>
  <c r="BM16"/>
  <c r="AF16"/>
  <c r="BF16"/>
  <c r="BS16"/>
  <c r="BJ16"/>
  <c r="AR16"/>
  <c r="BX16"/>
  <c r="AK16"/>
  <c r="BE16"/>
  <c r="BV16"/>
  <c r="BK16"/>
  <c r="AW16"/>
  <c r="AP16"/>
  <c r="BO16"/>
  <c r="BI16"/>
  <c r="BL16"/>
  <c r="AY16"/>
  <c r="BP16"/>
  <c r="AE98"/>
  <c r="AO89"/>
  <c r="BP40"/>
  <c r="BW26"/>
  <c r="AI26"/>
  <c r="BJ26"/>
  <c r="BX55"/>
  <c r="AY55"/>
  <c r="AS55"/>
  <c r="BM55"/>
  <c r="AW55"/>
  <c r="AM55"/>
  <c r="BT55"/>
  <c r="BU55"/>
  <c r="BK55"/>
  <c r="AG55"/>
  <c r="BL55"/>
  <c r="AR55"/>
  <c r="BE55"/>
  <c r="BZ55"/>
  <c r="AZ55"/>
  <c r="BS55"/>
  <c r="AV55"/>
  <c r="AP55"/>
  <c r="BV55"/>
  <c r="BJ55"/>
  <c r="BY55"/>
  <c r="AQ55"/>
  <c r="BO55"/>
  <c r="BN55"/>
  <c r="AL55"/>
  <c r="BI55"/>
  <c r="BG55"/>
  <c r="BP55"/>
  <c r="BF55"/>
  <c r="AU55"/>
  <c r="BC55"/>
  <c r="BW55"/>
  <c r="AF55"/>
  <c r="CA55"/>
  <c r="AE55"/>
  <c r="AO55"/>
  <c r="BA55"/>
  <c r="AJ55"/>
  <c r="AK55"/>
  <c r="AX43"/>
  <c r="BB43"/>
  <c r="AZ48"/>
  <c r="BL14"/>
  <c r="AQ12"/>
  <c r="BX12"/>
  <c r="BE12"/>
  <c r="BS12"/>
  <c r="AZ12"/>
  <c r="AW12"/>
  <c r="CA12"/>
  <c r="BW12"/>
  <c r="AV12"/>
  <c r="AL12"/>
  <c r="AG12"/>
  <c r="AP12"/>
  <c r="BO12"/>
  <c r="AU12"/>
  <c r="BI12"/>
  <c r="BL12"/>
  <c r="BR12"/>
  <c r="BN12"/>
  <c r="BJ12"/>
  <c r="AM12"/>
  <c r="AT12"/>
  <c r="BV12"/>
  <c r="AK12"/>
  <c r="AR12"/>
  <c r="BD12"/>
  <c r="BB12"/>
  <c r="BY12"/>
  <c r="CB12"/>
  <c r="AH12"/>
  <c r="BF12"/>
  <c r="BK12"/>
  <c r="BG12"/>
  <c r="BZ12"/>
  <c r="AO12"/>
  <c r="BT12"/>
  <c r="BU12"/>
  <c r="AF12"/>
  <c r="BV22"/>
  <c r="AL20"/>
  <c r="BQ20"/>
  <c r="AJ8"/>
  <c r="AE18"/>
  <c r="BO18"/>
  <c r="AK37"/>
  <c r="BX98"/>
  <c r="BJ37"/>
  <c r="AP37"/>
  <c r="AL37"/>
  <c r="BP8"/>
  <c r="AY12"/>
  <c r="AK51"/>
  <c r="BG51"/>
  <c r="BE51"/>
  <c r="AQ51"/>
  <c r="AR51"/>
  <c r="BI51"/>
  <c r="BX51"/>
  <c r="BD51"/>
  <c r="BS51"/>
  <c r="BJ51"/>
  <c r="AG51"/>
  <c r="BQ51"/>
  <c r="BF51"/>
  <c r="BR51"/>
  <c r="AO51"/>
  <c r="BV51"/>
  <c r="AM51"/>
  <c r="AW51"/>
  <c r="BY51"/>
  <c r="AN19"/>
  <c r="BR26"/>
  <c r="BG26"/>
  <c r="BE26"/>
  <c r="BX26"/>
  <c r="CA26"/>
  <c r="AT26"/>
  <c r="AQ26"/>
  <c r="AW26"/>
  <c r="BZ26"/>
  <c r="AL26"/>
  <c r="AV26"/>
  <c r="AK26"/>
  <c r="BV26"/>
  <c r="BI26"/>
  <c r="AH26"/>
  <c r="BH26"/>
  <c r="BC26"/>
  <c r="AX26"/>
  <c r="BF26"/>
  <c r="BK26"/>
  <c r="AZ26"/>
  <c r="AD26"/>
  <c r="BD26"/>
  <c r="BU26"/>
  <c r="AS26"/>
  <c r="BC24"/>
  <c r="BW24"/>
  <c r="BY20"/>
  <c r="AF20"/>
  <c r="BG20"/>
  <c r="BI20"/>
  <c r="AD20"/>
  <c r="AR20"/>
  <c r="BJ20"/>
  <c r="BB20"/>
  <c r="BP20"/>
  <c r="BV20"/>
  <c r="AE20"/>
  <c r="AV20"/>
  <c r="BO20"/>
  <c r="AT20"/>
  <c r="AU20"/>
  <c r="BU20"/>
  <c r="CA20"/>
  <c r="AK20"/>
  <c r="AG20"/>
  <c r="AY20"/>
  <c r="BT20"/>
  <c r="BD20"/>
  <c r="AH20"/>
  <c r="AB90"/>
  <c r="AT90" s="1"/>
  <c r="BK89"/>
  <c r="BX15"/>
  <c r="BQ15"/>
  <c r="BN15"/>
  <c r="AV15"/>
  <c r="BF15"/>
  <c r="BT15"/>
  <c r="AU15"/>
  <c r="AK15"/>
  <c r="BJ15"/>
  <c r="BU15"/>
  <c r="AZ15"/>
  <c r="BI15"/>
  <c r="BV15"/>
  <c r="CB15"/>
  <c r="AF15"/>
  <c r="AD15"/>
  <c r="BP15"/>
  <c r="AM15"/>
  <c r="AL15"/>
  <c r="BS15"/>
  <c r="BL15"/>
  <c r="AP51"/>
  <c r="AT51"/>
  <c r="BU17"/>
  <c r="AG17"/>
  <c r="AF17"/>
  <c r="AU17"/>
  <c r="AR17"/>
  <c r="BC17"/>
  <c r="BN17"/>
  <c r="BD17"/>
  <c r="AO17"/>
  <c r="AS17"/>
  <c r="AK17"/>
  <c r="BV17"/>
  <c r="BJ17"/>
  <c r="BO17"/>
  <c r="AL17"/>
  <c r="AM17"/>
  <c r="BY17"/>
  <c r="BQ17"/>
  <c r="AJ17"/>
  <c r="BB42"/>
  <c r="AI42"/>
  <c r="AX44"/>
  <c r="BF98"/>
  <c r="BD98"/>
  <c r="BW89"/>
  <c r="BM40"/>
  <c r="BA26"/>
  <c r="BQ26"/>
  <c r="AM26"/>
  <c r="BZ51"/>
  <c r="AO14"/>
  <c r="AB104"/>
  <c r="AD28"/>
  <c r="BL22"/>
  <c r="BE22"/>
  <c r="BI22"/>
  <c r="AD22"/>
  <c r="AG22"/>
  <c r="AI22"/>
  <c r="AJ22"/>
  <c r="BK22"/>
  <c r="BT22"/>
  <c r="AN22"/>
  <c r="AU22"/>
  <c r="BU22"/>
  <c r="BZ22"/>
  <c r="BJ22"/>
  <c r="BG22"/>
  <c r="BO22"/>
  <c r="AK22"/>
  <c r="CA22"/>
  <c r="BH22"/>
  <c r="BM22"/>
  <c r="AV22"/>
  <c r="AR22"/>
  <c r="AX22"/>
  <c r="BQ22"/>
  <c r="AH22"/>
  <c r="BA22"/>
  <c r="BR22"/>
  <c r="BY22"/>
  <c r="BN22"/>
  <c r="AE22"/>
  <c r="AS22"/>
  <c r="AO22"/>
  <c r="AQ22"/>
  <c r="BC22"/>
  <c r="AY22"/>
  <c r="BF22"/>
  <c r="AF22"/>
  <c r="AZ22"/>
  <c r="BD22"/>
  <c r="AM22"/>
  <c r="BX22"/>
  <c r="BL37"/>
  <c r="AJ20"/>
  <c r="AQ20"/>
  <c r="BF47"/>
  <c r="AD18"/>
  <c r="BT18"/>
  <c r="BU37"/>
  <c r="AS37"/>
  <c r="AH37"/>
  <c r="BC27"/>
  <c r="AD127" l="1"/>
  <c r="AT127"/>
  <c r="AI127"/>
  <c r="BK127"/>
  <c r="AH127"/>
  <c r="BE127"/>
  <c r="BJ127"/>
  <c r="AK127"/>
  <c r="BZ127"/>
  <c r="AL127"/>
  <c r="BX127"/>
  <c r="BD127"/>
  <c r="AZ127"/>
  <c r="BY127"/>
  <c r="AP127"/>
  <c r="BW127"/>
  <c r="AU127"/>
  <c r="BB127"/>
  <c r="BI127"/>
  <c r="AM127"/>
  <c r="BG127"/>
  <c r="AX127"/>
  <c r="AW127"/>
  <c r="AW128"/>
  <c r="BC127"/>
  <c r="BU127"/>
  <c r="BM127"/>
  <c r="AF127"/>
  <c r="AO127"/>
  <c r="BA127"/>
  <c r="BP127"/>
  <c r="BL127"/>
  <c r="BT127"/>
  <c r="AE127"/>
  <c r="AJ127"/>
  <c r="AV127"/>
  <c r="BQ127"/>
  <c r="AS127"/>
  <c r="AQ127"/>
  <c r="BR127"/>
  <c r="AG127"/>
  <c r="BS127"/>
  <c r="CA127"/>
  <c r="AY127"/>
  <c r="BH127"/>
  <c r="BV127"/>
  <c r="BN127"/>
  <c r="AN127"/>
  <c r="BF127"/>
  <c r="AR127"/>
  <c r="BO127"/>
  <c r="BL118"/>
  <c r="BL128" s="1"/>
  <c r="CB118"/>
  <c r="CB128" s="1"/>
  <c r="BG104"/>
  <c r="BK104"/>
  <c r="BD97"/>
  <c r="AH96"/>
  <c r="AF118"/>
  <c r="AF128" s="1"/>
  <c r="AZ104"/>
  <c r="AG118"/>
  <c r="AG128" s="1"/>
  <c r="BI96"/>
  <c r="AO96"/>
  <c r="AD118"/>
  <c r="AD128" s="1"/>
  <c r="AP96"/>
  <c r="AS96"/>
  <c r="AF96"/>
  <c r="AY42"/>
  <c r="AV43"/>
  <c r="AY44"/>
  <c r="AF47"/>
  <c r="CB19"/>
  <c r="BH19"/>
  <c r="AT45"/>
  <c r="AD42"/>
  <c r="AI24"/>
  <c r="AS24"/>
  <c r="AL52"/>
  <c r="AQ44"/>
  <c r="BR19"/>
  <c r="BX19"/>
  <c r="AP44"/>
  <c r="BM47"/>
  <c r="AX19"/>
  <c r="AN24"/>
  <c r="BH24"/>
  <c r="BR24"/>
  <c r="AX24"/>
  <c r="AX32"/>
  <c r="CB32"/>
  <c r="AI45"/>
  <c r="AN45"/>
  <c r="AS45"/>
  <c r="BH45"/>
  <c r="AX45"/>
  <c r="BR45"/>
  <c r="BF46"/>
  <c r="BL46"/>
  <c r="BR46"/>
  <c r="AW43"/>
  <c r="AY45"/>
  <c r="BH44"/>
  <c r="CB44"/>
  <c r="AQ46"/>
  <c r="AP46"/>
  <c r="AH46"/>
  <c r="BH46"/>
  <c r="AN46"/>
  <c r="BA46"/>
  <c r="BN46"/>
  <c r="BS46"/>
  <c r="BC45"/>
  <c r="AQ45"/>
  <c r="BV46"/>
  <c r="AL46"/>
  <c r="BJ46"/>
  <c r="BO46"/>
  <c r="BH47"/>
  <c r="BG24"/>
  <c r="AX23"/>
  <c r="AN23"/>
  <c r="CB23"/>
  <c r="BN45"/>
  <c r="BX46"/>
  <c r="AE46"/>
  <c r="CB46"/>
  <c r="BQ46"/>
  <c r="BU46"/>
  <c r="BP46"/>
  <c r="AJ46"/>
  <c r="BE46"/>
  <c r="AV46"/>
  <c r="AY46"/>
  <c r="CA46"/>
  <c r="AX46"/>
  <c r="BM50"/>
  <c r="AZ45"/>
  <c r="AE42"/>
  <c r="CB42"/>
  <c r="AT24"/>
  <c r="BN48"/>
  <c r="AU32"/>
  <c r="AU45"/>
  <c r="BY46"/>
  <c r="AR46"/>
  <c r="AF46"/>
  <c r="BI46"/>
  <c r="CB52"/>
  <c r="BD24"/>
  <c r="BP32"/>
  <c r="BO45"/>
  <c r="AR50"/>
  <c r="AI50"/>
  <c r="AS50"/>
  <c r="AN50"/>
  <c r="AX50"/>
  <c r="BH50"/>
  <c r="BR50"/>
  <c r="BW50"/>
  <c r="AM46"/>
  <c r="AW46"/>
  <c r="BR23"/>
  <c r="BD46"/>
  <c r="BZ46"/>
  <c r="AP24"/>
  <c r="AJ43"/>
  <c r="AR32"/>
  <c r="CA45"/>
  <c r="AO45"/>
  <c r="AI47"/>
  <c r="AN47"/>
  <c r="AX47"/>
  <c r="AS47"/>
  <c r="BC47"/>
  <c r="AH44"/>
  <c r="BC33"/>
  <c r="AN33"/>
  <c r="BR33"/>
  <c r="AX33"/>
  <c r="BH33"/>
  <c r="BF44"/>
  <c r="BL45"/>
  <c r="BC50"/>
  <c r="AT46"/>
  <c r="AG46"/>
  <c r="BH23"/>
  <c r="CB33"/>
  <c r="BZ90"/>
  <c r="BP90"/>
  <c r="AW90"/>
  <c r="AP90"/>
  <c r="AV90"/>
  <c r="AE90"/>
  <c r="BR90"/>
  <c r="AL90"/>
  <c r="AM90"/>
  <c r="BI90"/>
  <c r="AY90"/>
  <c r="AJ90"/>
  <c r="BD90"/>
  <c r="BO90"/>
  <c r="BL90"/>
  <c r="CA90"/>
  <c r="BE90"/>
  <c r="AK90"/>
  <c r="BY90"/>
  <c r="BU90"/>
  <c r="AH90"/>
  <c r="AR90"/>
  <c r="BB90"/>
  <c r="AG90"/>
  <c r="BN90"/>
  <c r="BG90"/>
  <c r="CB90"/>
  <c r="AO90"/>
  <c r="BX90"/>
  <c r="AF90"/>
  <c r="AU90"/>
  <c r="BV90"/>
  <c r="BJ90"/>
  <c r="BS90"/>
  <c r="BB23"/>
  <c r="AQ23"/>
  <c r="AY23"/>
  <c r="AT23"/>
  <c r="BY23"/>
  <c r="AD23"/>
  <c r="BD23"/>
  <c r="BC23"/>
  <c r="AW23"/>
  <c r="BL23"/>
  <c r="AF23"/>
  <c r="BK23"/>
  <c r="BJ23"/>
  <c r="AG23"/>
  <c r="AM23"/>
  <c r="BS23"/>
  <c r="BA23"/>
  <c r="AV23"/>
  <c r="AZ23"/>
  <c r="BG23"/>
  <c r="BI23"/>
  <c r="BT23"/>
  <c r="BQ23"/>
  <c r="BO23"/>
  <c r="AJ23"/>
  <c r="BF23"/>
  <c r="AP23"/>
  <c r="BX23"/>
  <c r="CA23"/>
  <c r="AE23"/>
  <c r="AR23"/>
  <c r="BU23"/>
  <c r="AK23"/>
  <c r="AI23"/>
  <c r="AH23"/>
  <c r="BE23"/>
  <c r="BP23"/>
  <c r="BM23"/>
  <c r="BV23"/>
  <c r="AU23"/>
  <c r="BN23"/>
  <c r="BW23"/>
  <c r="AL23"/>
  <c r="BL32"/>
  <c r="BH32"/>
  <c r="BZ52"/>
  <c r="BP52"/>
  <c r="AP52"/>
  <c r="BK52"/>
  <c r="BN52"/>
  <c r="AI52"/>
  <c r="BV52"/>
  <c r="BB52"/>
  <c r="BD52"/>
  <c r="BE52"/>
  <c r="BW52"/>
  <c r="BG52"/>
  <c r="AH52"/>
  <c r="BY52"/>
  <c r="BQ52"/>
  <c r="CA52"/>
  <c r="AU52"/>
  <c r="AV52"/>
  <c r="AE52"/>
  <c r="AW52"/>
  <c r="BT52"/>
  <c r="BL52"/>
  <c r="AO52"/>
  <c r="AK52"/>
  <c r="AR52"/>
  <c r="BA52"/>
  <c r="BU52"/>
  <c r="AM52"/>
  <c r="BX52"/>
  <c r="AG52"/>
  <c r="BM52"/>
  <c r="AQ52"/>
  <c r="AF52"/>
  <c r="BC52"/>
  <c r="AY52"/>
  <c r="BO52"/>
  <c r="AT52"/>
  <c r="AS52"/>
  <c r="BF52"/>
  <c r="AZ52"/>
  <c r="AD52"/>
  <c r="BI52"/>
  <c r="BY47"/>
  <c r="AR47"/>
  <c r="AW47"/>
  <c r="BL47"/>
  <c r="AZ47"/>
  <c r="BW47"/>
  <c r="BV47"/>
  <c r="AU47"/>
  <c r="CB47"/>
  <c r="BK47"/>
  <c r="AY47"/>
  <c r="BO47"/>
  <c r="BX47"/>
  <c r="BG47"/>
  <c r="AM47"/>
  <c r="BP47"/>
  <c r="BT47"/>
  <c r="AK47"/>
  <c r="AE47"/>
  <c r="BJ47"/>
  <c r="BU47"/>
  <c r="CA47"/>
  <c r="BD47"/>
  <c r="BN47"/>
  <c r="AD47"/>
  <c r="AQ47"/>
  <c r="AO47"/>
  <c r="AH47"/>
  <c r="BQ47"/>
  <c r="BZ47"/>
  <c r="AL47"/>
  <c r="AP47"/>
  <c r="BA47"/>
  <c r="AJ47"/>
  <c r="AT47"/>
  <c r="BE47"/>
  <c r="BL50"/>
  <c r="BP97"/>
  <c r="AU97"/>
  <c r="AO97"/>
  <c r="BQ97"/>
  <c r="CA97"/>
  <c r="BV97"/>
  <c r="BE97"/>
  <c r="AK97"/>
  <c r="BT97"/>
  <c r="BM97"/>
  <c r="AI97"/>
  <c r="BF97"/>
  <c r="BZ97"/>
  <c r="AE97"/>
  <c r="AD97"/>
  <c r="AM97"/>
  <c r="BY97"/>
  <c r="AZ97"/>
  <c r="BX97"/>
  <c r="BG97"/>
  <c r="BB97"/>
  <c r="BC97"/>
  <c r="AS97"/>
  <c r="BW97"/>
  <c r="BU97"/>
  <c r="AL97"/>
  <c r="AP97"/>
  <c r="AW97"/>
  <c r="BL97"/>
  <c r="AQ97"/>
  <c r="AR97"/>
  <c r="BS97"/>
  <c r="AJ97"/>
  <c r="BI97"/>
  <c r="AT97"/>
  <c r="AV97"/>
  <c r="AY97"/>
  <c r="BK97"/>
  <c r="BJ97"/>
  <c r="AZ90"/>
  <c r="AG43"/>
  <c r="BS32"/>
  <c r="AY32"/>
  <c r="AO44"/>
  <c r="BU96"/>
  <c r="AO50"/>
  <c r="AD90"/>
  <c r="AT104"/>
  <c r="AP104"/>
  <c r="BW104"/>
  <c r="AI104"/>
  <c r="BV104"/>
  <c r="BL104"/>
  <c r="AD104"/>
  <c r="BF104"/>
  <c r="CB104"/>
  <c r="BO104"/>
  <c r="AX104"/>
  <c r="AO104"/>
  <c r="AJ104"/>
  <c r="BZ104"/>
  <c r="BJ104"/>
  <c r="AK104"/>
  <c r="AN104"/>
  <c r="BI104"/>
  <c r="BD104"/>
  <c r="BM104"/>
  <c r="BY104"/>
  <c r="AF104"/>
  <c r="AE104"/>
  <c r="BS104"/>
  <c r="AU104"/>
  <c r="BB104"/>
  <c r="BP104"/>
  <c r="AL104"/>
  <c r="AW104"/>
  <c r="BU104"/>
  <c r="BH104"/>
  <c r="BE104"/>
  <c r="BA104"/>
  <c r="AM104"/>
  <c r="AQ104"/>
  <c r="AS104"/>
  <c r="BT104"/>
  <c r="AV104"/>
  <c r="AV109" s="1"/>
  <c r="AH104"/>
  <c r="BQ104"/>
  <c r="BR104"/>
  <c r="BX104"/>
  <c r="CA104"/>
  <c r="BN104"/>
  <c r="AR104"/>
  <c r="BC104"/>
  <c r="BL42"/>
  <c r="BD42"/>
  <c r="AQ42"/>
  <c r="AK42"/>
  <c r="AJ42"/>
  <c r="AV42"/>
  <c r="AU42"/>
  <c r="CA42"/>
  <c r="BK42"/>
  <c r="BU42"/>
  <c r="AR42"/>
  <c r="BX42"/>
  <c r="BG42"/>
  <c r="BE42"/>
  <c r="BT42"/>
  <c r="BQ42"/>
  <c r="AF42"/>
  <c r="BA42"/>
  <c r="AW42"/>
  <c r="AN42"/>
  <c r="BI42"/>
  <c r="BY42"/>
  <c r="AX42"/>
  <c r="AP42"/>
  <c r="BF42"/>
  <c r="BH42"/>
  <c r="BM42"/>
  <c r="AG42"/>
  <c r="BZ42"/>
  <c r="BV42"/>
  <c r="AT42"/>
  <c r="BO42"/>
  <c r="AS42"/>
  <c r="AO42"/>
  <c r="AZ42"/>
  <c r="AL42"/>
  <c r="BS42"/>
  <c r="BP42"/>
  <c r="BC42"/>
  <c r="BJ42"/>
  <c r="BA90"/>
  <c r="AM118"/>
  <c r="AM128" s="1"/>
  <c r="AR118"/>
  <c r="AR128" s="1"/>
  <c r="AQ118"/>
  <c r="AQ128" s="1"/>
  <c r="AJ118"/>
  <c r="AJ128" s="1"/>
  <c r="AS118"/>
  <c r="AS128" s="1"/>
  <c r="BW118"/>
  <c r="BW128" s="1"/>
  <c r="AK118"/>
  <c r="AK128" s="1"/>
  <c r="BX118"/>
  <c r="BX128" s="1"/>
  <c r="CA118"/>
  <c r="CA128" s="1"/>
  <c r="BG118"/>
  <c r="BG128" s="1"/>
  <c r="BU118"/>
  <c r="BU128" s="1"/>
  <c r="AH118"/>
  <c r="AH128" s="1"/>
  <c r="BV118"/>
  <c r="BV128" s="1"/>
  <c r="AE118"/>
  <c r="AE128" s="1"/>
  <c r="BF118"/>
  <c r="BF128" s="1"/>
  <c r="BT118"/>
  <c r="BT128" s="1"/>
  <c r="BI118"/>
  <c r="BI128" s="1"/>
  <c r="BN118"/>
  <c r="BN128" s="1"/>
  <c r="AU118"/>
  <c r="AU128" s="1"/>
  <c r="BC118"/>
  <c r="BC128" s="1"/>
  <c r="BA118"/>
  <c r="BA128" s="1"/>
  <c r="BM118"/>
  <c r="BM128" s="1"/>
  <c r="AT118"/>
  <c r="AT128" s="1"/>
  <c r="BQ118"/>
  <c r="BQ128" s="1"/>
  <c r="AO118"/>
  <c r="AO128" s="1"/>
  <c r="BS118"/>
  <c r="BS128" s="1"/>
  <c r="BD118"/>
  <c r="BD128" s="1"/>
  <c r="BK118"/>
  <c r="BK128" s="1"/>
  <c r="AZ118"/>
  <c r="AZ128" s="1"/>
  <c r="BZ118"/>
  <c r="BZ128" s="1"/>
  <c r="BR118"/>
  <c r="BR128" s="1"/>
  <c r="AI118"/>
  <c r="AI128" s="1"/>
  <c r="AN118"/>
  <c r="AN128" s="1"/>
  <c r="AY118"/>
  <c r="AY128" s="1"/>
  <c r="BB118"/>
  <c r="BB128" s="1"/>
  <c r="BH118"/>
  <c r="BH128" s="1"/>
  <c r="AP118"/>
  <c r="AP128" s="1"/>
  <c r="BP118"/>
  <c r="BP128" s="1"/>
  <c r="AL118"/>
  <c r="AL128" s="1"/>
  <c r="AV118"/>
  <c r="AV128" s="1"/>
  <c r="BO118"/>
  <c r="BO128" s="1"/>
  <c r="AX118"/>
  <c r="AX128" s="1"/>
  <c r="BX32"/>
  <c r="BK32"/>
  <c r="BI47"/>
  <c r="BR96"/>
  <c r="AM96"/>
  <c r="AT96"/>
  <c r="AK96"/>
  <c r="AL96"/>
  <c r="BW96"/>
  <c r="BY96"/>
  <c r="BH96"/>
  <c r="BH108" s="1"/>
  <c r="BP96"/>
  <c r="BL96"/>
  <c r="BF96"/>
  <c r="BT96"/>
  <c r="BG96"/>
  <c r="BC96"/>
  <c r="BE96"/>
  <c r="CB96"/>
  <c r="AJ96"/>
  <c r="BS96"/>
  <c r="BQ96"/>
  <c r="BV96"/>
  <c r="AD96"/>
  <c r="AU96"/>
  <c r="AI96"/>
  <c r="BZ96"/>
  <c r="BA96"/>
  <c r="BX96"/>
  <c r="AG96"/>
  <c r="BJ96"/>
  <c r="BB96"/>
  <c r="BO96"/>
  <c r="CA96"/>
  <c r="AY96"/>
  <c r="AE96"/>
  <c r="AR96"/>
  <c r="AZ96"/>
  <c r="BN96"/>
  <c r="BD96"/>
  <c r="AQ96"/>
  <c r="AF97"/>
  <c r="BP50"/>
  <c r="AH42"/>
  <c r="BQ90"/>
  <c r="BI24"/>
  <c r="BY24"/>
  <c r="AJ24"/>
  <c r="BO24"/>
  <c r="AY24"/>
  <c r="BV24"/>
  <c r="BS24"/>
  <c r="AW24"/>
  <c r="AM24"/>
  <c r="BP24"/>
  <c r="AK24"/>
  <c r="BA24"/>
  <c r="AV24"/>
  <c r="BF24"/>
  <c r="AD24"/>
  <c r="AH24"/>
  <c r="AE24"/>
  <c r="AL24"/>
  <c r="BK24"/>
  <c r="BZ24"/>
  <c r="AU24"/>
  <c r="AG24"/>
  <c r="BQ24"/>
  <c r="BB24"/>
  <c r="BN24"/>
  <c r="AO24"/>
  <c r="CB24"/>
  <c r="AQ24"/>
  <c r="BU24"/>
  <c r="BE24"/>
  <c r="AF24"/>
  <c r="BJ24"/>
  <c r="AZ24"/>
  <c r="BL24"/>
  <c r="CA24"/>
  <c r="BX24"/>
  <c r="BT24"/>
  <c r="AR24"/>
  <c r="BJ118"/>
  <c r="BJ128" s="1"/>
  <c r="AL32"/>
  <c r="AG97"/>
  <c r="BM45"/>
  <c r="BZ45"/>
  <c r="AH45"/>
  <c r="AV45"/>
  <c r="BS45"/>
  <c r="BQ45"/>
  <c r="BI45"/>
  <c r="AJ45"/>
  <c r="AR45"/>
  <c r="BY45"/>
  <c r="BW45"/>
  <c r="AM45"/>
  <c r="BK45"/>
  <c r="BP45"/>
  <c r="BA45"/>
  <c r="BJ45"/>
  <c r="AK45"/>
  <c r="BF45"/>
  <c r="AD45"/>
  <c r="BV45"/>
  <c r="BU45"/>
  <c r="BT45"/>
  <c r="BB45"/>
  <c r="BE45"/>
  <c r="BD45"/>
  <c r="AP45"/>
  <c r="AE45"/>
  <c r="AL45"/>
  <c r="CB45"/>
  <c r="BG45"/>
  <c r="BX45"/>
  <c r="AW45"/>
  <c r="AF45"/>
  <c r="BB47"/>
  <c r="BM96"/>
  <c r="AH97"/>
  <c r="BF90"/>
  <c r="BN32"/>
  <c r="BE32"/>
  <c r="BC32"/>
  <c r="AO32"/>
  <c r="BZ32"/>
  <c r="BR32"/>
  <c r="BY32"/>
  <c r="BW32"/>
  <c r="AF32"/>
  <c r="AD32"/>
  <c r="BG32"/>
  <c r="AQ32"/>
  <c r="BF32"/>
  <c r="BO32"/>
  <c r="AV32"/>
  <c r="AJ32"/>
  <c r="BM32"/>
  <c r="AM32"/>
  <c r="AW32"/>
  <c r="BV32"/>
  <c r="BU32"/>
  <c r="AN32"/>
  <c r="AK32"/>
  <c r="BI32"/>
  <c r="AG32"/>
  <c r="AT32"/>
  <c r="BB32"/>
  <c r="AI32"/>
  <c r="AS32"/>
  <c r="BT32"/>
  <c r="AZ32"/>
  <c r="BA32"/>
  <c r="AH32"/>
  <c r="AP32"/>
  <c r="BQ32"/>
  <c r="AM50"/>
  <c r="AV50"/>
  <c r="BE50"/>
  <c r="AT50"/>
  <c r="AK50"/>
  <c r="BB50"/>
  <c r="AY50"/>
  <c r="CB50"/>
  <c r="AP50"/>
  <c r="AG50"/>
  <c r="BU50"/>
  <c r="BZ50"/>
  <c r="AF50"/>
  <c r="BI50"/>
  <c r="BQ50"/>
  <c r="AL50"/>
  <c r="AQ50"/>
  <c r="BO50"/>
  <c r="AW50"/>
  <c r="BY50"/>
  <c r="BK50"/>
  <c r="BG50"/>
  <c r="BN50"/>
  <c r="BD50"/>
  <c r="AU50"/>
  <c r="AE50"/>
  <c r="BJ50"/>
  <c r="BF50"/>
  <c r="AH50"/>
  <c r="BT50"/>
  <c r="AZ50"/>
  <c r="BA50"/>
  <c r="BS50"/>
  <c r="CA50"/>
  <c r="BV50"/>
  <c r="AN48"/>
  <c r="AY104"/>
  <c r="BN42"/>
  <c r="BW42"/>
  <c r="BT90"/>
  <c r="AF33"/>
  <c r="BK43"/>
  <c r="AS43"/>
  <c r="BX43"/>
  <c r="AO43"/>
  <c r="BY43"/>
  <c r="BV43"/>
  <c r="AD43"/>
  <c r="BM43"/>
  <c r="AN43"/>
  <c r="BH43"/>
  <c r="AU43"/>
  <c r="BU43"/>
  <c r="BJ43"/>
  <c r="AK43"/>
  <c r="AF43"/>
  <c r="BL43"/>
  <c r="AH43"/>
  <c r="AQ43"/>
  <c r="BZ43"/>
  <c r="BI43"/>
  <c r="BN43"/>
  <c r="BC43"/>
  <c r="AI43"/>
  <c r="AP43"/>
  <c r="AZ43"/>
  <c r="AL43"/>
  <c r="BQ43"/>
  <c r="BR43"/>
  <c r="AT43"/>
  <c r="BO43"/>
  <c r="BA43"/>
  <c r="BP43"/>
  <c r="BE43"/>
  <c r="AY43"/>
  <c r="AM43"/>
  <c r="BF43"/>
  <c r="BG43"/>
  <c r="BD43"/>
  <c r="AE43"/>
  <c r="CA43"/>
  <c r="AR43"/>
  <c r="BS43"/>
  <c r="BT43"/>
  <c r="BW43"/>
  <c r="BO97"/>
  <c r="BY118"/>
  <c r="BY128" s="1"/>
  <c r="AS23"/>
  <c r="BD32"/>
  <c r="CA32"/>
  <c r="BJ52"/>
  <c r="AV47"/>
  <c r="BU44"/>
  <c r="AL44"/>
  <c r="BW44"/>
  <c r="BY44"/>
  <c r="AK44"/>
  <c r="BQ44"/>
  <c r="BJ44"/>
  <c r="BN44"/>
  <c r="BC44"/>
  <c r="BE44"/>
  <c r="AR44"/>
  <c r="BZ44"/>
  <c r="BR44"/>
  <c r="AU44"/>
  <c r="AM44"/>
  <c r="BG44"/>
  <c r="BA44"/>
  <c r="AJ44"/>
  <c r="BL44"/>
  <c r="AW44"/>
  <c r="AV44"/>
  <c r="BB44"/>
  <c r="BT44"/>
  <c r="AS44"/>
  <c r="AI44"/>
  <c r="AZ44"/>
  <c r="BI44"/>
  <c r="AD44"/>
  <c r="BD44"/>
  <c r="AG44"/>
  <c r="AE44"/>
  <c r="CA44"/>
  <c r="AT44"/>
  <c r="BS44"/>
  <c r="BK44"/>
  <c r="AN44"/>
  <c r="BM44"/>
  <c r="BP44"/>
  <c r="BO44"/>
  <c r="BV44"/>
  <c r="BX44"/>
  <c r="AW96"/>
  <c r="AJ50"/>
  <c r="AG48"/>
  <c r="AI48"/>
  <c r="BE48"/>
  <c r="AV48"/>
  <c r="AP48"/>
  <c r="BR48"/>
  <c r="AW48"/>
  <c r="AO48"/>
  <c r="AR48"/>
  <c r="BB48"/>
  <c r="CA48"/>
  <c r="AU48"/>
  <c r="AQ48"/>
  <c r="BQ48"/>
  <c r="AT48"/>
  <c r="BC48"/>
  <c r="BW48"/>
  <c r="BI48"/>
  <c r="AY48"/>
  <c r="BY48"/>
  <c r="BF48"/>
  <c r="BU48"/>
  <c r="BP48"/>
  <c r="BT48"/>
  <c r="AK48"/>
  <c r="AD48"/>
  <c r="BK48"/>
  <c r="AM48"/>
  <c r="AE48"/>
  <c r="AF48"/>
  <c r="BV48"/>
  <c r="BJ48"/>
  <c r="BX48"/>
  <c r="AL48"/>
  <c r="AX48"/>
  <c r="BA48"/>
  <c r="BL48"/>
  <c r="AH48"/>
  <c r="BG48"/>
  <c r="BD48"/>
  <c r="BO48"/>
  <c r="AS48"/>
  <c r="BS48"/>
  <c r="BH48"/>
  <c r="BM48"/>
  <c r="AJ48"/>
  <c r="BZ48"/>
  <c r="AQ90"/>
  <c r="BD33"/>
  <c r="BO33"/>
  <c r="BS33"/>
  <c r="BV33"/>
  <c r="AZ33"/>
  <c r="AR33"/>
  <c r="AO33"/>
  <c r="BB33"/>
  <c r="BA33"/>
  <c r="AJ33"/>
  <c r="AU33"/>
  <c r="BY33"/>
  <c r="AH33"/>
  <c r="BU33"/>
  <c r="BF33"/>
  <c r="BJ33"/>
  <c r="AD33"/>
  <c r="AS33"/>
  <c r="AI33"/>
  <c r="BL33"/>
  <c r="BE33"/>
  <c r="AK33"/>
  <c r="AV33"/>
  <c r="BZ33"/>
  <c r="BQ33"/>
  <c r="CA33"/>
  <c r="AP33"/>
  <c r="BK33"/>
  <c r="BN33"/>
  <c r="AQ33"/>
  <c r="BW33"/>
  <c r="AL33"/>
  <c r="AT33"/>
  <c r="BX33"/>
  <c r="BG33"/>
  <c r="AW33"/>
  <c r="BI33"/>
  <c r="AM33"/>
  <c r="BT33"/>
  <c r="AY33"/>
  <c r="BM33"/>
  <c r="AE33"/>
  <c r="AG33"/>
  <c r="BP33"/>
  <c r="AG104"/>
  <c r="BR42"/>
  <c r="AM42"/>
  <c r="AO19"/>
  <c r="BG19"/>
  <c r="AT19"/>
  <c r="BT19"/>
  <c r="AF19"/>
  <c r="AK19"/>
  <c r="AW19"/>
  <c r="BS19"/>
  <c r="AR19"/>
  <c r="BU19"/>
  <c r="BY19"/>
  <c r="BD19"/>
  <c r="BP19"/>
  <c r="AG19"/>
  <c r="BI19"/>
  <c r="BJ19"/>
  <c r="AY19"/>
  <c r="BN19"/>
  <c r="AL19"/>
  <c r="BA19"/>
  <c r="AJ19"/>
  <c r="AI19"/>
  <c r="BM19"/>
  <c r="BB19"/>
  <c r="BK19"/>
  <c r="BQ19"/>
  <c r="BO19"/>
  <c r="BZ19"/>
  <c r="BW19"/>
  <c r="BV19"/>
  <c r="AM19"/>
  <c r="AQ19"/>
  <c r="AZ19"/>
  <c r="AV19"/>
  <c r="BF19"/>
  <c r="AU19"/>
  <c r="AE19"/>
  <c r="BE19"/>
  <c r="BC19"/>
  <c r="BL19"/>
  <c r="AD19"/>
  <c r="AH19"/>
  <c r="AS19"/>
  <c r="CA19"/>
  <c r="AP19"/>
  <c r="BE118"/>
  <c r="BE128" s="1"/>
  <c r="BZ23"/>
  <c r="BJ32"/>
  <c r="AE32"/>
  <c r="AJ52"/>
  <c r="BS47"/>
  <c r="AN96"/>
  <c r="AN108" s="1"/>
  <c r="AX96"/>
  <c r="AD50"/>
  <c r="BK90"/>
  <c r="BA97"/>
  <c r="AK108" l="1"/>
  <c r="AI109"/>
  <c r="AT108"/>
  <c r="AP108"/>
  <c r="BK108"/>
  <c r="AG109"/>
  <c r="BC109"/>
  <c r="BW108"/>
  <c r="BB109"/>
  <c r="BP108"/>
  <c r="BR108"/>
  <c r="BB108"/>
  <c r="BL109"/>
  <c r="AF108"/>
  <c r="BT108"/>
  <c r="BA109"/>
  <c r="AD109"/>
  <c r="AE108"/>
  <c r="AJ108"/>
  <c r="BG109"/>
  <c r="AM109"/>
  <c r="BZ108"/>
  <c r="AI108"/>
  <c r="BP109"/>
  <c r="BW109"/>
  <c r="AZ108"/>
  <c r="AG108"/>
  <c r="AL108"/>
  <c r="CA109"/>
  <c r="AU109"/>
  <c r="BO109"/>
  <c r="BY108"/>
  <c r="AU108"/>
  <c r="AL109"/>
  <c r="AM108"/>
  <c r="BR109"/>
  <c r="AN109"/>
  <c r="AT109"/>
  <c r="BS108"/>
  <c r="BD108"/>
  <c r="BZ109"/>
  <c r="BM108"/>
  <c r="BX109"/>
  <c r="BI109"/>
  <c r="BE109"/>
  <c r="BF109"/>
  <c r="AD108"/>
  <c r="BJ108"/>
  <c r="AR108"/>
  <c r="AS108"/>
  <c r="BE108"/>
  <c r="AH108"/>
  <c r="AV108"/>
  <c r="AH109"/>
  <c r="BC108"/>
  <c r="AO108"/>
  <c r="BX108"/>
  <c r="BU109"/>
  <c r="AF109"/>
  <c r="AY108"/>
  <c r="BL108"/>
  <c r="BH109"/>
  <c r="BJ109"/>
  <c r="AQ108"/>
  <c r="BU108"/>
  <c r="BA108"/>
  <c r="BT109"/>
  <c r="AW109"/>
  <c r="BY109"/>
  <c r="AJ109"/>
  <c r="AW108"/>
  <c r="BG108"/>
  <c r="BF108"/>
  <c r="BQ108"/>
  <c r="AK109"/>
  <c r="BI108"/>
  <c r="AX109"/>
  <c r="AZ109"/>
  <c r="BV109"/>
  <c r="BK109"/>
  <c r="AP109"/>
  <c r="AO109"/>
  <c r="BN109"/>
  <c r="AQ109"/>
  <c r="BQ109"/>
  <c r="BS109"/>
  <c r="CB109"/>
  <c r="BV108"/>
  <c r="CB108"/>
  <c r="AX108"/>
  <c r="BM109"/>
  <c r="AR109"/>
  <c r="AD57"/>
  <c r="AS109"/>
  <c r="BN108"/>
  <c r="AY109"/>
  <c r="AE109"/>
  <c r="BO108"/>
  <c r="BD109"/>
  <c r="CA108"/>
  <c r="AO57"/>
  <c r="BC57"/>
  <c r="CB57"/>
  <c r="CB132" s="1"/>
  <c r="B53" i="2" s="1"/>
  <c r="E53" s="1"/>
  <c r="AJ57" i="1"/>
  <c r="AJ132" s="1"/>
  <c r="B9" i="2" s="1"/>
  <c r="E9" s="1"/>
  <c r="AF57" i="1"/>
  <c r="BG57"/>
  <c r="BG132" s="1"/>
  <c r="B32" i="2" s="1"/>
  <c r="E32" s="1"/>
  <c r="BD57" i="1"/>
  <c r="BS57"/>
  <c r="BW57"/>
  <c r="BW132" s="1"/>
  <c r="B48" i="2" s="1"/>
  <c r="E48" s="1"/>
  <c r="AR57" i="1"/>
  <c r="AN57"/>
  <c r="AN132" s="1"/>
  <c r="B13" i="2" s="1"/>
  <c r="E13" s="1"/>
  <c r="AK57" i="1"/>
  <c r="BJ57"/>
  <c r="AY57"/>
  <c r="BV57"/>
  <c r="AW57"/>
  <c r="AW132" s="1"/>
  <c r="B22" i="2" s="1"/>
  <c r="E22" s="1"/>
  <c r="BT57" i="1"/>
  <c r="BF57"/>
  <c r="BF132" s="1"/>
  <c r="B31" i="2" s="1"/>
  <c r="E31" s="1"/>
  <c r="BE57" i="1"/>
  <c r="BE132" s="1"/>
  <c r="B30" i="2" s="1"/>
  <c r="E30" s="1"/>
  <c r="AI57" i="1"/>
  <c r="AI132" s="1"/>
  <c r="B8" i="2" s="1"/>
  <c r="E8" s="1"/>
  <c r="BX57" i="1"/>
  <c r="BO57"/>
  <c r="AS57"/>
  <c r="AG57"/>
  <c r="BR57"/>
  <c r="BN57"/>
  <c r="CA57"/>
  <c r="CA132" s="1"/>
  <c r="B52" i="2" s="1"/>
  <c r="E52" s="1"/>
  <c r="BM57" i="1"/>
  <c r="AQ57"/>
  <c r="AL57"/>
  <c r="AL132" s="1"/>
  <c r="B11" i="2" s="1"/>
  <c r="E11" s="1"/>
  <c r="BY57" i="1"/>
  <c r="BY132" s="1"/>
  <c r="B50" i="2" s="1"/>
  <c r="E50" s="1"/>
  <c r="BH57" i="1"/>
  <c r="AZ57"/>
  <c r="BU57"/>
  <c r="AE57"/>
  <c r="AX57"/>
  <c r="AU57"/>
  <c r="BI57"/>
  <c r="BI132" s="1"/>
  <c r="B34" i="2" s="1"/>
  <c r="E34" s="1"/>
  <c r="BA57" i="1"/>
  <c r="AV57"/>
  <c r="AV132" s="1"/>
  <c r="B21" i="2" s="1"/>
  <c r="E21" s="1"/>
  <c r="BP57" i="1"/>
  <c r="AM57"/>
  <c r="BK57"/>
  <c r="AT57"/>
  <c r="AT132" s="1"/>
  <c r="B19" i="2" s="1"/>
  <c r="E19" s="1"/>
  <c r="AH57" i="1"/>
  <c r="BL57"/>
  <c r="AP57"/>
  <c r="AP132" s="1"/>
  <c r="B15" i="2" s="1"/>
  <c r="BZ57" i="1"/>
  <c r="BB57"/>
  <c r="BB132" s="1"/>
  <c r="B27" i="2" s="1"/>
  <c r="E27" s="1"/>
  <c r="BQ57" i="1"/>
  <c r="BC132" l="1"/>
  <c r="B28" i="2" s="1"/>
  <c r="E28" s="1"/>
  <c r="BP132" i="1"/>
  <c r="B41" i="2" s="1"/>
  <c r="E41" s="1"/>
  <c r="AZ132" i="1"/>
  <c r="B25" i="2" s="1"/>
  <c r="E25" s="1"/>
  <c r="BT132" i="1"/>
  <c r="B45" i="2" s="1"/>
  <c r="E45" s="1"/>
  <c r="BH132" i="1"/>
  <c r="B33" i="2" s="1"/>
  <c r="E33" s="1"/>
  <c r="AG132" i="1"/>
  <c r="B6" i="2" s="1"/>
  <c r="E6" s="1"/>
  <c r="BS132" i="1"/>
  <c r="B44" i="2" s="1"/>
  <c r="E44" s="1"/>
  <c r="BA132" i="1"/>
  <c r="B26" i="2" s="1"/>
  <c r="E26" s="1"/>
  <c r="AH132" i="1"/>
  <c r="B7" i="2" s="1"/>
  <c r="E7" s="1"/>
  <c r="AU132" i="1"/>
  <c r="B20" i="2" s="1"/>
  <c r="E20" s="1"/>
  <c r="BX132" i="1"/>
  <c r="B49" i="2" s="1"/>
  <c r="E49" s="1"/>
  <c r="AF132" i="1"/>
  <c r="B5" i="2" s="1"/>
  <c r="E5" s="1"/>
  <c r="BL132" i="1"/>
  <c r="B37" i="2" s="1"/>
  <c r="E37" s="1"/>
  <c r="BO132" i="1"/>
  <c r="B40" i="2" s="1"/>
  <c r="E40" s="1"/>
  <c r="AX132" i="1"/>
  <c r="B23" i="2" s="1"/>
  <c r="E23" s="1"/>
  <c r="AK132" i="1"/>
  <c r="B10" i="2" s="1"/>
  <c r="E10" s="1"/>
  <c r="AM132" i="1"/>
  <c r="B12" i="2" s="1"/>
  <c r="E12" s="1"/>
  <c r="BZ132" i="1"/>
  <c r="B51" i="2" s="1"/>
  <c r="E51" s="1"/>
  <c r="AS132" i="1"/>
  <c r="B18" i="2" s="1"/>
  <c r="E18" s="1"/>
  <c r="BV132" i="1"/>
  <c r="B47" i="2" s="1"/>
  <c r="E47" s="1"/>
  <c r="AY132" i="1"/>
  <c r="B24" i="2" s="1"/>
  <c r="E24" s="1"/>
  <c r="BJ132" i="1"/>
  <c r="B35" i="2" s="1"/>
  <c r="E35" s="1"/>
  <c r="BK132" i="1"/>
  <c r="B36" i="2" s="1"/>
  <c r="E36" s="1"/>
  <c r="BU132" i="1"/>
  <c r="B46" i="2" s="1"/>
  <c r="E46" s="1"/>
  <c r="BR132" i="1"/>
  <c r="B43" i="2" s="1"/>
  <c r="E43" s="1"/>
  <c r="AQ132" i="1"/>
  <c r="B16" i="2" s="1"/>
  <c r="E16" s="1"/>
  <c r="BQ132" i="1"/>
  <c r="B42" i="2" s="1"/>
  <c r="E42" s="1"/>
  <c r="BN132" i="1"/>
  <c r="B39" i="2" s="1"/>
  <c r="E39" s="1"/>
  <c r="BD132" i="1"/>
  <c r="B29" i="2" s="1"/>
  <c r="E29" s="1"/>
  <c r="AO132" i="1"/>
  <c r="B14" i="2" s="1"/>
  <c r="E14" s="1"/>
  <c r="AR132" i="1"/>
  <c r="B17" i="2" s="1"/>
  <c r="E17" s="1"/>
  <c r="AD132" i="1"/>
  <c r="B3" i="2" s="1"/>
  <c r="BM132" i="1"/>
  <c r="B38" i="2" s="1"/>
  <c r="E38" s="1"/>
  <c r="AE132" i="1"/>
  <c r="B4" i="2" s="1"/>
  <c r="E4" s="1"/>
  <c r="B55" l="1"/>
  <c r="E3"/>
  <c r="E55" s="1"/>
</calcChain>
</file>

<file path=xl/sharedStrings.xml><?xml version="1.0" encoding="utf-8"?>
<sst xmlns="http://schemas.openxmlformats.org/spreadsheetml/2006/main" count="540" uniqueCount="283">
  <si>
    <t>Pótlási Terv</t>
  </si>
  <si>
    <t>Pótlási igény</t>
  </si>
  <si>
    <t>Ssz.</t>
  </si>
  <si>
    <t>Objektum azonosító</t>
  </si>
  <si>
    <t>Megnevezés</t>
  </si>
  <si>
    <t>Típus</t>
  </si>
  <si>
    <t>Mennyiség</t>
  </si>
  <si>
    <t>Szakági bontás</t>
  </si>
  <si>
    <t>Újraelőállítási költség</t>
  </si>
  <si>
    <t>Létesítés éve</t>
  </si>
  <si>
    <t>Élettartam</t>
  </si>
  <si>
    <t>Vagyonérték</t>
  </si>
  <si>
    <t>ÉCS1</t>
  </si>
  <si>
    <t>ÉCS2</t>
  </si>
  <si>
    <t>Pótlási évek</t>
  </si>
  <si>
    <t>1.</t>
  </si>
  <si>
    <t>-</t>
  </si>
  <si>
    <t>Építészet</t>
  </si>
  <si>
    <t>Gépészet</t>
  </si>
  <si>
    <t>2.</t>
  </si>
  <si>
    <t>Szivattyú</t>
  </si>
  <si>
    <t>2+1</t>
  </si>
  <si>
    <t>Fúvó</t>
  </si>
  <si>
    <t>3.</t>
  </si>
  <si>
    <t>4.</t>
  </si>
  <si>
    <t>5.</t>
  </si>
  <si>
    <t>TFH fogadó</t>
  </si>
  <si>
    <t>6.</t>
  </si>
  <si>
    <t>7.</t>
  </si>
  <si>
    <t>8.</t>
  </si>
  <si>
    <t>m2</t>
  </si>
  <si>
    <t>Telepi vezetékek</t>
  </si>
  <si>
    <t>Tipus</t>
  </si>
  <si>
    <t>Biofilter típus</t>
  </si>
  <si>
    <t>Szivattyú típus</t>
  </si>
  <si>
    <t>Szivattyú mennyiség (db)</t>
  </si>
  <si>
    <t>9.</t>
  </si>
  <si>
    <t>Villamos és irányítás tech</t>
  </si>
  <si>
    <t>Összessen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</si>
  <si>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</si>
  <si>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</si>
  <si>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</si>
  <si>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</si>
  <si>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</si>
  <si>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</si>
  <si>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</si>
  <si>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</si>
  <si>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Objektum azonosító </t>
  </si>
  <si>
    <t>Objektum típus</t>
  </si>
  <si>
    <t>Kapcsolódó egységek/alegységek</t>
  </si>
  <si>
    <t>M.e.</t>
  </si>
  <si>
    <t>KEOP beruházás újraelőállítási költsége</t>
  </si>
  <si>
    <t>Meglévő objektumok újraelőállítási költsége</t>
  </si>
  <si>
    <t>Pótlási költség</t>
  </si>
  <si>
    <t>SZVTT-Ü-É</t>
  </si>
  <si>
    <t>Üzemviteli épület</t>
  </si>
  <si>
    <t>Nyeregtetős épület kibővítve az új biológiai műtárgy fúvóinak elhelyezéséhez</t>
  </si>
  <si>
    <t>e.</t>
  </si>
  <si>
    <t>Iszapvíztelenítő</t>
  </si>
  <si>
    <t>LIM 1000 típusú szallagszűrő prés</t>
  </si>
  <si>
    <t>db</t>
  </si>
  <si>
    <t>Légelátó fúvó</t>
  </si>
  <si>
    <t>robuschi robox SRB 55/2P</t>
  </si>
  <si>
    <t>Iszapelvétel (recirkulációs)</t>
  </si>
  <si>
    <t>mamutszivattyú</t>
  </si>
  <si>
    <t>új vezetékek kiépítve</t>
  </si>
  <si>
    <t>Robox EST 15/1P</t>
  </si>
  <si>
    <t>SZVTT-TFHF-M</t>
  </si>
  <si>
    <t>Műtárgy</t>
  </si>
  <si>
    <t>rácsszemét gyűjtő vályúval</t>
  </si>
  <si>
    <t>m3</t>
  </si>
  <si>
    <t>Durva rács (kézi)</t>
  </si>
  <si>
    <t>1 db 28 mm pálcaközű 1000x2000 mm+ 1 db zsiliptolózár</t>
  </si>
  <si>
    <t>SZVTT-TFHT-M</t>
  </si>
  <si>
    <t>TFH tároló</t>
  </si>
  <si>
    <r>
      <t>VB  (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6,0; vízmélység: 2,1)</t>
    </r>
  </si>
  <si>
    <t>ABS piranha (0,9 kW</t>
  </si>
  <si>
    <t>1+1 száraz tartalék</t>
  </si>
  <si>
    <t>TFH keverő</t>
  </si>
  <si>
    <t>Flygt SR 4352</t>
  </si>
  <si>
    <t>SZVTT-T-É</t>
  </si>
  <si>
    <t>Technológiai épület</t>
  </si>
  <si>
    <t>Gépi tisztítású rács</t>
  </si>
  <si>
    <t>Pantucek B400 finom rácsközű ferde rács, 6 mm pálcaköz, rácsfelület szépessége 400 mm automatikus tisztítású, rugóterheléses tisztítógereblye</t>
  </si>
  <si>
    <t>Bejövő szennyvíz</t>
  </si>
  <si>
    <t>Indukciós mennyiségmérő</t>
  </si>
  <si>
    <t>Siemens Mag Flow 5100</t>
  </si>
  <si>
    <t>SZVTT-ZSU-M</t>
  </si>
  <si>
    <t>Zsír és uszadékfogó</t>
  </si>
  <si>
    <t>Légbefúvásos, hosszanti átfolyású, kétkamrás vb. Műtárgy</t>
  </si>
  <si>
    <t>(Vh=17,6 m3; Hossz=10 m)</t>
  </si>
  <si>
    <t>Uszadékfúvó</t>
  </si>
  <si>
    <t>Becker KDT 3.100</t>
  </si>
  <si>
    <t>Levegőztető elemek</t>
  </si>
  <si>
    <t>OMS 2x750 típusú</t>
  </si>
  <si>
    <t>Vegyszeres foszformentesítés</t>
  </si>
  <si>
    <t>Adagoló szivattyú+ oldó és adagoló tartály (2x1,0m3)+ Lutz típ. Átfejtő szivattyú</t>
  </si>
  <si>
    <t>G-324-525 P</t>
  </si>
  <si>
    <t>SZVTT-O-M</t>
  </si>
  <si>
    <t>Osztómű</t>
  </si>
  <si>
    <t>Vasbeton műtárgy</t>
  </si>
  <si>
    <t>SZVTT-B-M/I.</t>
  </si>
  <si>
    <t>Biológiai műtárgy I.</t>
  </si>
  <si>
    <t>OMS típusú biológiai műtárgy</t>
  </si>
  <si>
    <t>Eleveniszapos medencerész V=1176 m3</t>
  </si>
  <si>
    <t>Utóülepítő medence</t>
  </si>
  <si>
    <t>Dortmundi (szennyvízálló alumínium (átmérő 7,0 m )</t>
  </si>
  <si>
    <t>2x110,3</t>
  </si>
  <si>
    <t>OTT Magnum 2000</t>
  </si>
  <si>
    <t>Víz alatti keverő</t>
  </si>
  <si>
    <t xml:space="preserve">ABS Banana RW 23-4 </t>
  </si>
  <si>
    <t>Oldott oxigénmérő</t>
  </si>
  <si>
    <t>Endress-Hauser</t>
  </si>
  <si>
    <t>Elektromos ellátás és irányítástechnika</t>
  </si>
  <si>
    <t>SZVTT-B-M/II.</t>
  </si>
  <si>
    <t>Biológiai műtárgy II.</t>
  </si>
  <si>
    <t>Eleveniszapos medencerész: 13,5 átmérőjű; 4,91 m mélységű</t>
  </si>
  <si>
    <t>Dortmundi (KO33 anyagú 8,00 m átmérőjű tölcsér)</t>
  </si>
  <si>
    <t>ABS Banana RW 4033 A 40/B</t>
  </si>
  <si>
    <t>SZVTT-F-M</t>
  </si>
  <si>
    <t>Fertőtlenítő medence</t>
  </si>
  <si>
    <t>Labrirint műtárgy</t>
  </si>
  <si>
    <t>Vízzáró Vb anyagú</t>
  </si>
  <si>
    <t>Fertőtlenítő rendszer (Klórgáz nyomóvezetéken a medence elosztóaknájába)</t>
  </si>
  <si>
    <t xml:space="preserve">adagoló  </t>
  </si>
  <si>
    <t>Advance vacuum series 200</t>
  </si>
  <si>
    <t>SZVTT-TÁ-M</t>
  </si>
  <si>
    <t>Tisztított szennyvíz átemelő</t>
  </si>
  <si>
    <t>Vb műtárgy 50 m3</t>
  </si>
  <si>
    <t xml:space="preserve">Előregyártott Vb. Műtárgy kútsüllyesztéses technológiával </t>
  </si>
  <si>
    <t>ITT-Flygt CP 3127 HT 481 típusú szivattyú KO vezetősínnel és kiemelő lánccal</t>
  </si>
  <si>
    <t>SZVTT-V</t>
  </si>
  <si>
    <t>Tisztított szennyvíz vezeték</t>
  </si>
  <si>
    <t xml:space="preserve">KPE vezeték,légtelenítő és ürítő aknával, kitorkoló fejjel D 200 KPE/P10 </t>
  </si>
  <si>
    <t>fm</t>
  </si>
  <si>
    <t>Udvartér KG-PVC;KPE</t>
  </si>
  <si>
    <t>SZVTT-IT-M</t>
  </si>
  <si>
    <t>Iszaptárolók</t>
  </si>
  <si>
    <t>Iszaptározó műtárgy I.</t>
  </si>
  <si>
    <t>Iszaptározó műtárgy II.</t>
  </si>
  <si>
    <t>bővítés</t>
  </si>
  <si>
    <t>Iszapsiló</t>
  </si>
  <si>
    <t>Kör alaprajzú, vasbeton födémmel fedett vb. műtárgy töltésbe építve</t>
  </si>
  <si>
    <t>SZVTT-EI</t>
  </si>
  <si>
    <t>Folyamatirányítás</t>
  </si>
  <si>
    <t>Folyamatirányítás (PC+ PLC+ szoftver) Saida PCD2</t>
  </si>
  <si>
    <t>Technológiai villanyszerelés</t>
  </si>
  <si>
    <t>Telepi gépek berendezések gyengeáramú szerelése</t>
  </si>
  <si>
    <t>Elektromos ellátás</t>
  </si>
  <si>
    <t>Traffo+ vezetékek a telepi berendezések bekötésével együtt</t>
  </si>
  <si>
    <t>SZVTT-B</t>
  </si>
  <si>
    <t>Útburkolatok és járdák</t>
  </si>
  <si>
    <t>Bekötő út</t>
  </si>
  <si>
    <t>aszfalt</t>
  </si>
  <si>
    <t>Belső beton utak és járdák</t>
  </si>
  <si>
    <t>Útburkolat C8-32/KK</t>
  </si>
  <si>
    <t>Járda C6-32/KK</t>
  </si>
  <si>
    <t>SZVTT-E</t>
  </si>
  <si>
    <t>Tereprendezés, rézsűképzés, parkosítás</t>
  </si>
  <si>
    <t>SZVTT-K</t>
  </si>
  <si>
    <t>Kerítések, és kapuk</t>
  </si>
  <si>
    <t>Kerítés+kapu</t>
  </si>
  <si>
    <t>Kerítés bővítés</t>
  </si>
  <si>
    <t>SZVTT-TV</t>
  </si>
  <si>
    <t>Térvilágítás</t>
  </si>
  <si>
    <t>Alumínium kandelláber</t>
  </si>
  <si>
    <t>18.</t>
  </si>
  <si>
    <t>SZVTT-MA</t>
  </si>
  <si>
    <t>Mobil Aggregátor</t>
  </si>
  <si>
    <t>DEUTZ TR-60D</t>
  </si>
  <si>
    <t>4/1 sz. Köztéri átemelő</t>
  </si>
  <si>
    <t>4/2. sz. Köztéri átemelő</t>
  </si>
  <si>
    <t>5.sz. Köztéri átemelő</t>
  </si>
  <si>
    <t>6.sz. Köztéri átemelő</t>
  </si>
  <si>
    <t>7.sz. Köztéri átemelő</t>
  </si>
  <si>
    <t>8.sz Köztéri átemelő</t>
  </si>
  <si>
    <t>9.sz. Köztéri átemelő</t>
  </si>
  <si>
    <t>9/1. sz. Köztéri átemelő</t>
  </si>
  <si>
    <t>10.sz. Köztéri átemelő</t>
  </si>
  <si>
    <t xml:space="preserve">1. sz.(végátemelő) </t>
  </si>
  <si>
    <t>2. sz. Köztéri átemelő</t>
  </si>
  <si>
    <t>4 sz. Köztéri átemelő</t>
  </si>
  <si>
    <t>F-G-200</t>
  </si>
  <si>
    <t>F-Ny-90</t>
  </si>
  <si>
    <t>F-R-G-200</t>
  </si>
  <si>
    <t>Szakág</t>
  </si>
  <si>
    <t>Vezeték anyag</t>
  </si>
  <si>
    <t>Átmérő</t>
  </si>
  <si>
    <t>KG-PVC</t>
  </si>
  <si>
    <t>KPE</t>
  </si>
  <si>
    <t>Bekötésszám(db)</t>
  </si>
  <si>
    <t>Hossz(fm)</t>
  </si>
  <si>
    <t>AC</t>
  </si>
  <si>
    <t>Füzesgyarmat szennyvízközmű vagyonértéke</t>
  </si>
  <si>
    <t>F4</t>
  </si>
  <si>
    <t>F41</t>
  </si>
  <si>
    <t>F42</t>
  </si>
  <si>
    <t>F5</t>
  </si>
  <si>
    <t>F6</t>
  </si>
  <si>
    <t>F7</t>
  </si>
  <si>
    <t>F8</t>
  </si>
  <si>
    <t>F9</t>
  </si>
  <si>
    <t>F91</t>
  </si>
  <si>
    <t>F10</t>
  </si>
  <si>
    <t>F1</t>
  </si>
  <si>
    <t>F2</t>
  </si>
  <si>
    <t>FLYGT CP 3085 MT 461</t>
  </si>
  <si>
    <t>FLYGT CP 3085 LT 612</t>
  </si>
  <si>
    <t>FLYGT CP 3102 LT 612</t>
  </si>
  <si>
    <t>FLYGT NP 3085 MT 463</t>
  </si>
  <si>
    <t>FLYGT NP 3085 LT 463</t>
  </si>
  <si>
    <t>FLYGT NP 3127 LT 420</t>
  </si>
  <si>
    <t>FLYGT NP 3102 LT 421</t>
  </si>
  <si>
    <t>FLYGT CP 3127</t>
  </si>
  <si>
    <t>FLYGT CP 3102</t>
  </si>
  <si>
    <t>Tulajdonságok</t>
  </si>
  <si>
    <t>Kapacitás(m3/d)</t>
  </si>
  <si>
    <t>BZ-11</t>
  </si>
  <si>
    <t>BZ-08</t>
  </si>
  <si>
    <t>BZ-06</t>
  </si>
  <si>
    <t>Füzesgyarmat Köztéri átemelők összesen:</t>
  </si>
  <si>
    <t>A KEOP projekttel megvalósuló Szenyvízhálózat összesen:</t>
  </si>
  <si>
    <t>A KEOP projekttel megvalósuló Köztéri átemelők összesen:</t>
  </si>
  <si>
    <t>A „Füzesgyarmat Város (2/A-2/B-4-5-6-7-8-9-10. öbl.) szennyvíz csatornázása és tisztítása”KEOP 1.2.0/2f/09-2010-0014 számú projektel megvalósuló közművagyon értéke</t>
  </si>
  <si>
    <t>Füzesgyarmat Szennyvízhálózat összesen(meglévő+rekonstrukció+új):</t>
  </si>
  <si>
    <t>KM-PVC</t>
  </si>
  <si>
    <t>Gerinc vezeték</t>
  </si>
  <si>
    <t>Bekötő vezeték</t>
  </si>
  <si>
    <t>Gravitációs</t>
  </si>
  <si>
    <t>Nyomó</t>
  </si>
  <si>
    <t>F-M-G-315</t>
  </si>
  <si>
    <t>F-M-G-160</t>
  </si>
  <si>
    <t>F-M-G-300</t>
  </si>
  <si>
    <t>F-M-Ny-200</t>
  </si>
  <si>
    <t>F-M-Ny-150</t>
  </si>
  <si>
    <t>F-M-G-200-1</t>
  </si>
  <si>
    <t>F-M-G-200-2</t>
  </si>
  <si>
    <t>F-M-B-200</t>
  </si>
  <si>
    <t>F-M-B-200-2</t>
  </si>
  <si>
    <t>F-M-B-160</t>
  </si>
  <si>
    <t>F-R-B-160</t>
  </si>
  <si>
    <t>F-B-160</t>
  </si>
  <si>
    <t>KEOP Projekttel létesülő</t>
  </si>
  <si>
    <t>Régi megeglévő, üzemelő szennyvízhálózat</t>
  </si>
  <si>
    <t>2,0 m átmérőjű vasbeton gyűrüelemes akna</t>
  </si>
  <si>
    <t>Régi megeglévő, üzemelő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</si>
  <si>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</si>
  <si>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</si>
  <si>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</si>
  <si>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</si>
  <si>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</si>
  <si>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</si>
  <si>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</si>
  <si>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</si>
  <si>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</si>
  <si>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</si>
  <si>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</si>
  <si>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</si>
  <si>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</si>
  <si>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</si>
  <si>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</si>
  <si>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</si>
  <si>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</si>
  <si>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</si>
  <si>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</si>
  <si>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</si>
  <si>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</si>
  <si>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</si>
  <si>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</si>
  <si>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</si>
  <si>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</si>
  <si>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</si>
  <si>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</si>
  <si>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1,6 m átmérőjű vasbeton gyűrüelemes akna</t>
  </si>
  <si>
    <t>KEOP 1.2.0/2f/09-2010-0014 számú Projekttel létesülő</t>
  </si>
  <si>
    <t>KEOP 1.2.0/2f/09-2010-0014 számú Projekttel rekonstruált</t>
  </si>
  <si>
    <t>Fűzesgyarmat 640 m3/d (6850 LEÉ) szennyvíztisztító telep összesen:</t>
  </si>
  <si>
    <t>A KEOP projekttel megvalósuló szennyvíztisztító telep bővítés összesen:</t>
  </si>
  <si>
    <t>1978-2013</t>
  </si>
  <si>
    <t>Év</t>
  </si>
  <si>
    <t>Jövőérték</t>
  </si>
  <si>
    <t>Jelenértéke</t>
  </si>
  <si>
    <t xml:space="preserve">Zsiliptolózárak (4 db D300; 2 db D200) </t>
  </si>
</sst>
</file>

<file path=xl/styles.xml><?xml version="1.0" encoding="utf-8"?>
<styleSheet xmlns="http://schemas.openxmlformats.org/spreadsheetml/2006/main">
  <numFmts count="5">
    <numFmt numFmtId="6" formatCode="#,##0\ &quot;Ft&quot;;[Red]\-#,##0\ &quot;Ft&quot;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0\ &quot;Ft&quot;"/>
    <numFmt numFmtId="165" formatCode="0.000000"/>
  </numFmts>
  <fonts count="1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10" fillId="0" borderId="0" applyFont="0" applyFill="0" applyBorder="0" applyAlignment="0" applyProtection="0"/>
    <xf numFmtId="0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52">
    <xf numFmtId="0" fontId="0" fillId="0" borderId="0" xfId="0"/>
    <xf numFmtId="0" fontId="0" fillId="0" borderId="4" xfId="0" applyBorder="1"/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0" fillId="0" borderId="0" xfId="0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0" borderId="22" xfId="0" applyBorder="1"/>
    <xf numFmtId="164" fontId="0" fillId="0" borderId="22" xfId="0" applyNumberFormat="1" applyBorder="1"/>
    <xf numFmtId="6" fontId="5" fillId="0" borderId="55" xfId="0" applyNumberFormat="1" applyFont="1" applyBorder="1"/>
    <xf numFmtId="164" fontId="5" fillId="0" borderId="55" xfId="0" applyNumberFormat="1" applyFont="1" applyBorder="1"/>
    <xf numFmtId="164" fontId="5" fillId="0" borderId="1" xfId="0" applyNumberFormat="1" applyFont="1" applyBorder="1"/>
    <xf numFmtId="164" fontId="5" fillId="0" borderId="51" xfId="0" applyNumberFormat="1" applyFont="1" applyBorder="1"/>
    <xf numFmtId="0" fontId="0" fillId="0" borderId="25" xfId="0" applyBorder="1"/>
    <xf numFmtId="6" fontId="5" fillId="0" borderId="0" xfId="0" applyNumberFormat="1" applyFont="1" applyBorder="1"/>
    <xf numFmtId="164" fontId="5" fillId="0" borderId="0" xfId="0" applyNumberFormat="1" applyFont="1" applyBorder="1"/>
    <xf numFmtId="0" fontId="5" fillId="2" borderId="55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0" fillId="0" borderId="48" xfId="0" applyNumberFormat="1" applyBorder="1"/>
    <xf numFmtId="164" fontId="6" fillId="0" borderId="12" xfId="2" applyNumberFormat="1" applyBorder="1"/>
    <xf numFmtId="0" fontId="0" fillId="0" borderId="11" xfId="0" applyFill="1" applyBorder="1"/>
    <xf numFmtId="164" fontId="0" fillId="0" borderId="11" xfId="0" applyNumberFormat="1" applyBorder="1"/>
    <xf numFmtId="164" fontId="0" fillId="0" borderId="27" xfId="0" applyNumberFormat="1" applyBorder="1"/>
    <xf numFmtId="0" fontId="0" fillId="0" borderId="22" xfId="0" applyFill="1" applyBorder="1"/>
    <xf numFmtId="164" fontId="0" fillId="0" borderId="27" xfId="0" applyNumberFormat="1" applyFill="1" applyBorder="1"/>
    <xf numFmtId="164" fontId="5" fillId="0" borderId="29" xfId="2" applyNumberFormat="1" applyFont="1" applyBorder="1"/>
    <xf numFmtId="164" fontId="5" fillId="0" borderId="22" xfId="0" applyNumberFormat="1" applyFont="1" applyBorder="1"/>
    <xf numFmtId="164" fontId="5" fillId="0" borderId="54" xfId="0" applyNumberFormat="1" applyFont="1" applyBorder="1"/>
    <xf numFmtId="164" fontId="5" fillId="0" borderId="53" xfId="0" applyNumberFormat="1" applyFont="1" applyBorder="1"/>
    <xf numFmtId="0" fontId="6" fillId="0" borderId="3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9" xfId="0" applyNumberFormat="1" applyBorder="1" applyAlignment="1">
      <alignment horizontal="right"/>
    </xf>
    <xf numFmtId="0" fontId="5" fillId="0" borderId="52" xfId="0" applyFont="1" applyBorder="1" applyAlignment="1">
      <alignment horizontal="center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2" borderId="53" xfId="2" applyFont="1" applyFill="1" applyBorder="1" applyAlignment="1"/>
    <xf numFmtId="0" fontId="0" fillId="0" borderId="11" xfId="0" applyBorder="1" applyAlignment="1"/>
    <xf numFmtId="0" fontId="0" fillId="0" borderId="34" xfId="0" applyBorder="1" applyAlignment="1"/>
    <xf numFmtId="0" fontId="5" fillId="0" borderId="52" xfId="0" applyFont="1" applyBorder="1" applyAlignment="1"/>
    <xf numFmtId="0" fontId="5" fillId="0" borderId="15" xfId="0" applyFont="1" applyBorder="1" applyAlignment="1"/>
    <xf numFmtId="0" fontId="5" fillId="0" borderId="66" xfId="0" applyFont="1" applyBorder="1" applyAlignment="1"/>
    <xf numFmtId="0" fontId="5" fillId="2" borderId="6" xfId="0" applyFont="1" applyFill="1" applyBorder="1" applyAlignment="1">
      <alignment horizontal="center"/>
    </xf>
    <xf numFmtId="0" fontId="0" fillId="0" borderId="17" xfId="0" applyBorder="1"/>
    <xf numFmtId="164" fontId="0" fillId="3" borderId="17" xfId="0" applyNumberFormat="1" applyFill="1" applyBorder="1"/>
    <xf numFmtId="0" fontId="6" fillId="0" borderId="64" xfId="0" applyFont="1" applyBorder="1"/>
    <xf numFmtId="0" fontId="0" fillId="0" borderId="64" xfId="0" applyBorder="1"/>
    <xf numFmtId="164" fontId="0" fillId="3" borderId="22" xfId="0" applyNumberFormat="1" applyFill="1" applyBorder="1"/>
    <xf numFmtId="0" fontId="5" fillId="0" borderId="64" xfId="0" applyFont="1" applyBorder="1" applyAlignment="1">
      <alignment vertical="center"/>
    </xf>
    <xf numFmtId="0" fontId="0" fillId="0" borderId="34" xfId="0" applyBorder="1"/>
    <xf numFmtId="0" fontId="6" fillId="3" borderId="34" xfId="0" applyFont="1" applyFill="1" applyBorder="1"/>
    <xf numFmtId="0" fontId="0" fillId="0" borderId="22" xfId="0" applyBorder="1"/>
    <xf numFmtId="0" fontId="6" fillId="0" borderId="22" xfId="0" applyFont="1" applyBorder="1"/>
    <xf numFmtId="0" fontId="6" fillId="3" borderId="22" xfId="0" applyFont="1" applyFill="1" applyBorder="1"/>
    <xf numFmtId="0" fontId="0" fillId="0" borderId="22" xfId="0" applyFill="1" applyBorder="1"/>
    <xf numFmtId="0" fontId="6" fillId="0" borderId="44" xfId="0" applyFont="1" applyBorder="1"/>
    <xf numFmtId="0" fontId="0" fillId="0" borderId="44" xfId="0" applyBorder="1"/>
    <xf numFmtId="0" fontId="6" fillId="0" borderId="11" xfId="0" applyFont="1" applyBorder="1"/>
    <xf numFmtId="0" fontId="0" fillId="0" borderId="11" xfId="0" applyBorder="1"/>
    <xf numFmtId="0" fontId="0" fillId="3" borderId="11" xfId="0" applyFill="1" applyBorder="1"/>
    <xf numFmtId="0" fontId="5" fillId="0" borderId="65" xfId="0" applyFont="1" applyBorder="1"/>
    <xf numFmtId="0" fontId="0" fillId="0" borderId="65" xfId="0" applyBorder="1"/>
    <xf numFmtId="0" fontId="5" fillId="0" borderId="17" xfId="0" applyFont="1" applyBorder="1"/>
    <xf numFmtId="0" fontId="6" fillId="3" borderId="17" xfId="0" applyFont="1" applyFill="1" applyBorder="1"/>
    <xf numFmtId="0" fontId="0" fillId="3" borderId="17" xfId="0" applyFill="1" applyBorder="1"/>
    <xf numFmtId="0" fontId="0" fillId="3" borderId="22" xfId="0" applyFill="1" applyBorder="1"/>
    <xf numFmtId="0" fontId="0" fillId="3" borderId="34" xfId="0" applyFill="1" applyBorder="1"/>
    <xf numFmtId="0" fontId="6" fillId="0" borderId="34" xfId="0" applyFont="1" applyBorder="1"/>
    <xf numFmtId="0" fontId="0" fillId="0" borderId="44" xfId="0" applyFill="1" applyBorder="1"/>
    <xf numFmtId="0" fontId="6" fillId="0" borderId="17" xfId="0" applyFont="1" applyBorder="1"/>
    <xf numFmtId="0" fontId="5" fillId="0" borderId="44" xfId="0" applyFont="1" applyBorder="1"/>
    <xf numFmtId="0" fontId="6" fillId="0" borderId="34" xfId="0" applyFont="1" applyBorder="1" applyAlignment="1"/>
    <xf numFmtId="0" fontId="0" fillId="0" borderId="17" xfId="0" applyFont="1" applyFill="1" applyBorder="1"/>
    <xf numFmtId="0" fontId="0" fillId="0" borderId="22" xfId="0" applyFont="1" applyFill="1" applyBorder="1"/>
    <xf numFmtId="0" fontId="0" fillId="0" borderId="44" xfId="0" applyFont="1" applyFill="1" applyBorder="1"/>
    <xf numFmtId="0" fontId="5" fillId="0" borderId="54" xfId="0" applyFont="1" applyBorder="1"/>
    <xf numFmtId="0" fontId="0" fillId="0" borderId="54" xfId="0" applyBorder="1"/>
    <xf numFmtId="0" fontId="0" fillId="3" borderId="44" xfId="0" applyFill="1" applyBorder="1"/>
    <xf numFmtId="0" fontId="0" fillId="3" borderId="54" xfId="0" applyFill="1" applyBorder="1"/>
    <xf numFmtId="0" fontId="5" fillId="0" borderId="64" xfId="0" applyFont="1" applyBorder="1"/>
    <xf numFmtId="0" fontId="6" fillId="0" borderId="54" xfId="0" applyFont="1" applyBorder="1"/>
    <xf numFmtId="0" fontId="6" fillId="0" borderId="9" xfId="0" applyFont="1" applyFill="1" applyBorder="1"/>
    <xf numFmtId="0" fontId="0" fillId="0" borderId="17" xfId="0" applyFill="1" applyBorder="1"/>
    <xf numFmtId="0" fontId="6" fillId="0" borderId="17" xfId="0" applyFont="1" applyFill="1" applyBorder="1"/>
    <xf numFmtId="0" fontId="6" fillId="0" borderId="44" xfId="0" applyFont="1" applyFill="1" applyBorder="1"/>
    <xf numFmtId="0" fontId="0" fillId="0" borderId="34" xfId="0" applyFont="1" applyFill="1" applyBorder="1"/>
    <xf numFmtId="164" fontId="0" fillId="0" borderId="22" xfId="0" applyNumberFormat="1" applyBorder="1"/>
    <xf numFmtId="164" fontId="0" fillId="3" borderId="11" xfId="0" applyNumberFormat="1" applyFill="1" applyBorder="1"/>
    <xf numFmtId="164" fontId="0" fillId="3" borderId="44" xfId="0" applyNumberFormat="1" applyFill="1" applyBorder="1"/>
    <xf numFmtId="0" fontId="0" fillId="0" borderId="39" xfId="0" applyBorder="1"/>
    <xf numFmtId="0" fontId="6" fillId="0" borderId="28" xfId="0" applyFont="1" applyBorder="1"/>
    <xf numFmtId="164" fontId="0" fillId="3" borderId="34" xfId="0" applyNumberFormat="1" applyFill="1" applyBorder="1"/>
    <xf numFmtId="0" fontId="6" fillId="0" borderId="34" xfId="0" applyFont="1" applyBorder="1" applyAlignment="1">
      <alignment horizontal="right"/>
    </xf>
    <xf numFmtId="0" fontId="0" fillId="0" borderId="65" xfId="0" applyFont="1" applyFill="1" applyBorder="1"/>
    <xf numFmtId="0" fontId="6" fillId="0" borderId="65" xfId="0" applyFont="1" applyBorder="1"/>
    <xf numFmtId="0" fontId="0" fillId="0" borderId="22" xfId="0" applyBorder="1" applyAlignment="1"/>
    <xf numFmtId="0" fontId="6" fillId="0" borderId="22" xfId="0" applyFont="1" applyBorder="1" applyAlignment="1">
      <alignment vertical="center"/>
    </xf>
    <xf numFmtId="0" fontId="6" fillId="0" borderId="46" xfId="0" applyFont="1" applyFill="1" applyBorder="1" applyAlignment="1"/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4" xfId="0" applyBorder="1" applyAlignment="1">
      <alignment horizontal="left"/>
    </xf>
    <xf numFmtId="0" fontId="6" fillId="0" borderId="34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6" fillId="0" borderId="35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17" xfId="0" applyFill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6" fillId="0" borderId="6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44" xfId="0" applyFont="1" applyFill="1" applyBorder="1" applyAlignment="1">
      <alignment horizontal="left"/>
    </xf>
    <xf numFmtId="0" fontId="6" fillId="0" borderId="65" xfId="0" applyFont="1" applyBorder="1" applyAlignment="1">
      <alignment horizontal="left"/>
    </xf>
    <xf numFmtId="0" fontId="0" fillId="0" borderId="64" xfId="0" applyBorder="1" applyAlignment="1">
      <alignment horizontal="left"/>
    </xf>
    <xf numFmtId="0" fontId="0" fillId="3" borderId="64" xfId="0" applyFill="1" applyBorder="1"/>
    <xf numFmtId="0" fontId="6" fillId="0" borderId="11" xfId="0" applyFont="1" applyBorder="1" applyAlignment="1">
      <alignment horizontal="left"/>
    </xf>
    <xf numFmtId="164" fontId="0" fillId="3" borderId="54" xfId="0" applyNumberFormat="1" applyFill="1" applyBorder="1"/>
    <xf numFmtId="0" fontId="6" fillId="0" borderId="9" xfId="0" applyFont="1" applyBorder="1" applyAlignment="1"/>
    <xf numFmtId="0" fontId="5" fillId="0" borderId="9" xfId="0" applyFont="1" applyBorder="1" applyAlignment="1">
      <alignment vertical="center"/>
    </xf>
    <xf numFmtId="0" fontId="6" fillId="0" borderId="68" xfId="0" applyFont="1" applyBorder="1"/>
    <xf numFmtId="0" fontId="6" fillId="0" borderId="46" xfId="0" applyFont="1" applyFill="1" applyBorder="1" applyAlignment="1">
      <alignment horizontal="left"/>
    </xf>
    <xf numFmtId="0" fontId="6" fillId="3" borderId="44" xfId="0" applyFont="1" applyFill="1" applyBorder="1"/>
    <xf numFmtId="0" fontId="6" fillId="0" borderId="44" xfId="0" applyFont="1" applyBorder="1" applyAlignment="1">
      <alignment horizontal="left"/>
    </xf>
    <xf numFmtId="0" fontId="5" fillId="0" borderId="64" xfId="0" applyFont="1" applyBorder="1" applyAlignment="1"/>
    <xf numFmtId="164" fontId="0" fillId="0" borderId="34" xfId="0" applyNumberFormat="1" applyBorder="1"/>
    <xf numFmtId="0" fontId="5" fillId="0" borderId="9" xfId="0" applyFont="1" applyFill="1" applyBorder="1"/>
    <xf numFmtId="0" fontId="0" fillId="0" borderId="9" xfId="0" applyFill="1" applyBorder="1"/>
    <xf numFmtId="0" fontId="0" fillId="0" borderId="9" xfId="0" applyFont="1" applyFill="1" applyBorder="1" applyAlignment="1">
      <alignment horizontal="left"/>
    </xf>
    <xf numFmtId="0" fontId="6" fillId="0" borderId="54" xfId="0" applyFont="1" applyFill="1" applyBorder="1"/>
    <xf numFmtId="0" fontId="6" fillId="0" borderId="54" xfId="0" applyFont="1" applyFill="1" applyBorder="1" applyAlignment="1">
      <alignment horizontal="left"/>
    </xf>
    <xf numFmtId="164" fontId="0" fillId="3" borderId="65" xfId="0" applyNumberFormat="1" applyFill="1" applyBorder="1"/>
    <xf numFmtId="0" fontId="0" fillId="3" borderId="16" xfId="0" applyFill="1" applyBorder="1"/>
    <xf numFmtId="0" fontId="0" fillId="3" borderId="28" xfId="0" applyFill="1" applyBorder="1"/>
    <xf numFmtId="0" fontId="0" fillId="3" borderId="50" xfId="0" applyFill="1" applyBorder="1"/>
    <xf numFmtId="0" fontId="0" fillId="3" borderId="49" xfId="0" applyFill="1" applyBorder="1"/>
    <xf numFmtId="0" fontId="0" fillId="3" borderId="39" xfId="0" applyFill="1" applyBorder="1"/>
    <xf numFmtId="0" fontId="6" fillId="3" borderId="16" xfId="0" applyFont="1" applyFill="1" applyBorder="1"/>
    <xf numFmtId="0" fontId="0" fillId="0" borderId="11" xfId="0" applyBorder="1" applyAlignment="1"/>
    <xf numFmtId="0" fontId="7" fillId="0" borderId="11" xfId="0" applyFont="1" applyBorder="1" applyAlignment="1"/>
    <xf numFmtId="0" fontId="7" fillId="0" borderId="44" xfId="0" applyFont="1" applyBorder="1" applyAlignment="1"/>
    <xf numFmtId="0" fontId="5" fillId="0" borderId="11" xfId="0" applyFont="1" applyBorder="1" applyAlignment="1"/>
    <xf numFmtId="0" fontId="5" fillId="0" borderId="17" xfId="0" applyFont="1" applyBorder="1" applyAlignment="1"/>
    <xf numFmtId="0" fontId="5" fillId="0" borderId="22" xfId="0" applyFont="1" applyBorder="1" applyAlignment="1"/>
    <xf numFmtId="0" fontId="0" fillId="0" borderId="44" xfId="0" applyBorder="1" applyAlignment="1"/>
    <xf numFmtId="0" fontId="0" fillId="0" borderId="34" xfId="0" applyBorder="1" applyAlignment="1"/>
    <xf numFmtId="0" fontId="6" fillId="0" borderId="22" xfId="0" applyFont="1" applyBorder="1" applyAlignment="1"/>
    <xf numFmtId="0" fontId="5" fillId="0" borderId="54" xfId="0" applyFont="1" applyBorder="1" applyAlignment="1"/>
    <xf numFmtId="0" fontId="5" fillId="0" borderId="65" xfId="0" applyFont="1" applyBorder="1" applyAlignment="1">
      <alignment vertical="top"/>
    </xf>
    <xf numFmtId="0" fontId="6" fillId="0" borderId="5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3" borderId="14" xfId="0" applyFill="1" applyBorder="1" applyAlignment="1">
      <alignment horizontal="right"/>
    </xf>
    <xf numFmtId="0" fontId="0" fillId="3" borderId="40" xfId="0" applyFill="1" applyBorder="1"/>
    <xf numFmtId="0" fontId="0" fillId="3" borderId="14" xfId="0" applyFill="1" applyBorder="1"/>
    <xf numFmtId="0" fontId="0" fillId="3" borderId="26" xfId="0" applyFill="1" applyBorder="1"/>
    <xf numFmtId="0" fontId="0" fillId="3" borderId="47" xfId="0" applyFill="1" applyBorder="1"/>
    <xf numFmtId="0" fontId="0" fillId="3" borderId="33" xfId="0" applyFill="1" applyBorder="1"/>
    <xf numFmtId="0" fontId="0" fillId="3" borderId="24" xfId="0" applyFill="1" applyBorder="1"/>
    <xf numFmtId="0" fontId="0" fillId="3" borderId="6" xfId="0" applyFill="1" applyBorder="1"/>
    <xf numFmtId="0" fontId="0" fillId="3" borderId="37" xfId="0" applyFill="1" applyBorder="1"/>
    <xf numFmtId="0" fontId="6" fillId="3" borderId="14" xfId="0" applyFont="1" applyFill="1" applyBorder="1"/>
    <xf numFmtId="0" fontId="0" fillId="0" borderId="22" xfId="0" applyBorder="1"/>
    <xf numFmtId="164" fontId="0" fillId="3" borderId="21" xfId="0" applyNumberFormat="1" applyFill="1" applyBorder="1"/>
    <xf numFmtId="164" fontId="0" fillId="3" borderId="45" xfId="0" applyNumberFormat="1" applyFill="1" applyBorder="1"/>
    <xf numFmtId="164" fontId="0" fillId="3" borderId="56" xfId="0" applyNumberFormat="1" applyFill="1" applyBorder="1"/>
    <xf numFmtId="164" fontId="0" fillId="3" borderId="62" xfId="0" applyNumberFormat="1" applyFill="1" applyBorder="1"/>
    <xf numFmtId="164" fontId="0" fillId="3" borderId="14" xfId="0" applyNumberFormat="1" applyFill="1" applyBorder="1"/>
    <xf numFmtId="164" fontId="0" fillId="3" borderId="26" xfId="0" applyNumberFormat="1" applyFill="1" applyBorder="1"/>
    <xf numFmtId="164" fontId="0" fillId="3" borderId="40" xfId="0" applyNumberFormat="1" applyFill="1" applyBorder="1"/>
    <xf numFmtId="164" fontId="0" fillId="3" borderId="47" xfId="0" applyNumberFormat="1" applyFill="1" applyBorder="1"/>
    <xf numFmtId="164" fontId="0" fillId="3" borderId="51" xfId="0" applyNumberFormat="1" applyFill="1" applyBorder="1"/>
    <xf numFmtId="164" fontId="0" fillId="3" borderId="32" xfId="0" applyNumberFormat="1" applyFill="1" applyBorder="1"/>
    <xf numFmtId="164" fontId="0" fillId="3" borderId="20" xfId="0" applyNumberFormat="1" applyFill="1" applyBorder="1"/>
    <xf numFmtId="164" fontId="0" fillId="3" borderId="31" xfId="0" applyNumberFormat="1" applyFill="1" applyBorder="1"/>
    <xf numFmtId="164" fontId="0" fillId="3" borderId="43" xfId="0" applyNumberFormat="1" applyFill="1" applyBorder="1"/>
    <xf numFmtId="164" fontId="0" fillId="3" borderId="57" xfId="0" applyNumberFormat="1" applyFill="1" applyBorder="1"/>
    <xf numFmtId="164" fontId="0" fillId="3" borderId="60" xfId="0" applyNumberFormat="1" applyFill="1" applyBorder="1"/>
    <xf numFmtId="164" fontId="0" fillId="3" borderId="61" xfId="0" applyNumberFormat="1" applyFill="1" applyBorder="1"/>
    <xf numFmtId="164" fontId="0" fillId="3" borderId="19" xfId="0" applyNumberFormat="1" applyFill="1" applyBorder="1"/>
    <xf numFmtId="164" fontId="0" fillId="3" borderId="30" xfId="0" applyNumberFormat="1" applyFill="1" applyBorder="1"/>
    <xf numFmtId="164" fontId="0" fillId="3" borderId="42" xfId="0" applyNumberFormat="1" applyFill="1" applyBorder="1"/>
    <xf numFmtId="164" fontId="0" fillId="3" borderId="23" xfId="0" applyNumberFormat="1" applyFill="1" applyBorder="1"/>
    <xf numFmtId="164" fontId="0" fillId="3" borderId="67" xfId="0" applyNumberFormat="1" applyFill="1" applyBorder="1"/>
    <xf numFmtId="164" fontId="0" fillId="3" borderId="55" xfId="0" applyNumberFormat="1" applyFill="1" applyBorder="1"/>
    <xf numFmtId="0" fontId="5" fillId="2" borderId="5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5" fillId="0" borderId="4" xfId="0" applyFont="1" applyBorder="1" applyAlignment="1"/>
    <xf numFmtId="164" fontId="5" fillId="0" borderId="4" xfId="0" applyNumberFormat="1" applyFont="1" applyBorder="1"/>
    <xf numFmtId="0" fontId="0" fillId="0" borderId="53" xfId="0" applyBorder="1" applyAlignment="1">
      <alignment horizontal="center"/>
    </xf>
    <xf numFmtId="164" fontId="5" fillId="0" borderId="52" xfId="0" applyNumberFormat="1" applyFont="1" applyBorder="1"/>
    <xf numFmtId="0" fontId="0" fillId="0" borderId="11" xfId="0" applyBorder="1" applyAlignment="1">
      <alignment horizontal="center"/>
    </xf>
    <xf numFmtId="0" fontId="0" fillId="3" borderId="22" xfId="0" applyFill="1" applyBorder="1"/>
    <xf numFmtId="0" fontId="0" fillId="3" borderId="22" xfId="0" applyFill="1" applyBorder="1" applyAlignment="1">
      <alignment horizontal="right"/>
    </xf>
    <xf numFmtId="0" fontId="5" fillId="0" borderId="1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3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5" fillId="0" borderId="41" xfId="0" applyFont="1" applyBorder="1" applyAlignment="1"/>
    <xf numFmtId="0" fontId="5" fillId="0" borderId="0" xfId="0" applyFont="1" applyBorder="1" applyAlignment="1">
      <alignment vertical="center"/>
    </xf>
    <xf numFmtId="0" fontId="5" fillId="0" borderId="9" xfId="0" applyFont="1" applyBorder="1"/>
    <xf numFmtId="0" fontId="5" fillId="2" borderId="51" xfId="2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 wrapText="1"/>
    </xf>
    <xf numFmtId="0" fontId="5" fillId="2" borderId="51" xfId="0" applyFont="1" applyFill="1" applyBorder="1" applyAlignment="1"/>
    <xf numFmtId="0" fontId="5" fillId="2" borderId="51" xfId="0" applyFont="1" applyFill="1" applyBorder="1" applyAlignment="1">
      <alignment horizontal="center"/>
    </xf>
    <xf numFmtId="0" fontId="5" fillId="2" borderId="51" xfId="0" applyFont="1" applyFill="1" applyBorder="1"/>
    <xf numFmtId="0" fontId="5" fillId="2" borderId="5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/>
    </xf>
    <xf numFmtId="0" fontId="5" fillId="2" borderId="51" xfId="2" applyFont="1" applyFill="1" applyBorder="1" applyAlignment="1"/>
    <xf numFmtId="0" fontId="6" fillId="4" borderId="3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64" fontId="0" fillId="4" borderId="29" xfId="0" applyNumberFormat="1" applyFill="1" applyBorder="1" applyAlignment="1">
      <alignment horizontal="right"/>
    </xf>
    <xf numFmtId="0" fontId="0" fillId="4" borderId="22" xfId="0" applyFill="1" applyBorder="1"/>
    <xf numFmtId="164" fontId="0" fillId="4" borderId="22" xfId="0" applyNumberFormat="1" applyFill="1" applyBorder="1"/>
    <xf numFmtId="0" fontId="0" fillId="4" borderId="0" xfId="0" applyFill="1" applyBorder="1"/>
    <xf numFmtId="164" fontId="0" fillId="4" borderId="34" xfId="0" applyNumberFormat="1" applyFill="1" applyBorder="1"/>
    <xf numFmtId="0" fontId="0" fillId="4" borderId="0" xfId="0" applyFill="1"/>
    <xf numFmtId="1" fontId="0" fillId="4" borderId="22" xfId="0" applyNumberForma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164" fontId="0" fillId="4" borderId="27" xfId="0" applyNumberFormat="1" applyFill="1" applyBorder="1"/>
    <xf numFmtId="164" fontId="6" fillId="4" borderId="12" xfId="2" applyNumberFormat="1" applyFill="1" applyBorder="1"/>
    <xf numFmtId="164" fontId="5" fillId="4" borderId="29" xfId="2" applyNumberFormat="1" applyFont="1" applyFill="1" applyBorder="1"/>
    <xf numFmtId="0" fontId="0" fillId="4" borderId="65" xfId="0" applyFill="1" applyBorder="1" applyAlignment="1"/>
    <xf numFmtId="164" fontId="5" fillId="4" borderId="22" xfId="0" applyNumberFormat="1" applyFont="1" applyFill="1" applyBorder="1"/>
    <xf numFmtId="0" fontId="0" fillId="4" borderId="22" xfId="0" applyFill="1" applyBorder="1" applyAlignment="1"/>
    <xf numFmtId="0" fontId="5" fillId="0" borderId="70" xfId="0" applyFont="1" applyBorder="1"/>
    <xf numFmtId="0" fontId="5" fillId="0" borderId="51" xfId="0" applyFont="1" applyBorder="1"/>
    <xf numFmtId="0" fontId="5" fillId="2" borderId="6" xfId="0" applyFont="1" applyFill="1" applyBorder="1"/>
    <xf numFmtId="0" fontId="0" fillId="0" borderId="41" xfId="0" applyBorder="1"/>
    <xf numFmtId="0" fontId="0" fillId="0" borderId="41" xfId="0" applyBorder="1" applyAlignment="1">
      <alignment horizontal="left"/>
    </xf>
    <xf numFmtId="0" fontId="0" fillId="0" borderId="41" xfId="0" applyFont="1" applyFill="1" applyBorder="1"/>
    <xf numFmtId="0" fontId="0" fillId="3" borderId="0" xfId="0" applyFill="1" applyBorder="1"/>
    <xf numFmtId="164" fontId="0" fillId="0" borderId="7" xfId="0" applyNumberFormat="1" applyBorder="1"/>
    <xf numFmtId="164" fontId="0" fillId="0" borderId="0" xfId="0" applyNumberFormat="1" applyBorder="1"/>
    <xf numFmtId="164" fontId="5" fillId="0" borderId="51" xfId="0" applyNumberFormat="1" applyFont="1" applyBorder="1" applyAlignment="1"/>
    <xf numFmtId="164" fontId="5" fillId="3" borderId="51" xfId="0" applyNumberFormat="1" applyFont="1" applyFill="1" applyBorder="1"/>
    <xf numFmtId="164" fontId="5" fillId="4" borderId="0" xfId="0" applyNumberFormat="1" applyFont="1" applyFill="1" applyBorder="1"/>
    <xf numFmtId="164" fontId="0" fillId="4" borderId="18" xfId="0" applyNumberFormat="1" applyFill="1" applyBorder="1"/>
    <xf numFmtId="164" fontId="0" fillId="4" borderId="35" xfId="0" applyNumberFormat="1" applyFill="1" applyBorder="1"/>
    <xf numFmtId="164" fontId="0" fillId="4" borderId="29" xfId="0" applyNumberFormat="1" applyFill="1" applyBorder="1"/>
    <xf numFmtId="164" fontId="6" fillId="4" borderId="46" xfId="0" applyNumberFormat="1" applyFont="1" applyFill="1" applyBorder="1"/>
    <xf numFmtId="164" fontId="0" fillId="4" borderId="12" xfId="0" applyNumberFormat="1" applyFill="1" applyBorder="1"/>
    <xf numFmtId="164" fontId="0" fillId="4" borderId="5" xfId="0" applyNumberFormat="1" applyFill="1" applyBorder="1"/>
    <xf numFmtId="164" fontId="0" fillId="4" borderId="46" xfId="0" applyNumberFormat="1" applyFill="1" applyBorder="1"/>
    <xf numFmtId="164" fontId="6" fillId="4" borderId="35" xfId="0" applyNumberFormat="1" applyFont="1" applyFill="1" applyBorder="1"/>
    <xf numFmtId="164" fontId="0" fillId="4" borderId="53" xfId="0" applyNumberFormat="1" applyFill="1" applyBorder="1"/>
    <xf numFmtId="164" fontId="6" fillId="4" borderId="69" xfId="0" applyNumberFormat="1" applyFont="1" applyFill="1" applyBorder="1"/>
    <xf numFmtId="0" fontId="5" fillId="0" borderId="5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51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51" xfId="0" applyNumberFormat="1" applyFont="1" applyFill="1" applyBorder="1" applyAlignment="1">
      <alignment horizontal="center"/>
    </xf>
    <xf numFmtId="0" fontId="6" fillId="3" borderId="51" xfId="0" applyFont="1" applyFill="1" applyBorder="1" applyAlignment="1">
      <alignment horizontal="center"/>
    </xf>
    <xf numFmtId="0" fontId="5" fillId="0" borderId="68" xfId="0" applyFont="1" applyBorder="1" applyAlignment="1">
      <alignment horizontal="center"/>
    </xf>
    <xf numFmtId="164" fontId="5" fillId="0" borderId="5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5" fontId="0" fillId="0" borderId="64" xfId="0" applyNumberFormat="1" applyBorder="1"/>
    <xf numFmtId="164" fontId="5" fillId="0" borderId="67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17" xfId="0" applyNumberFormat="1" applyBorder="1"/>
    <xf numFmtId="1" fontId="0" fillId="0" borderId="17" xfId="0" applyNumberFormat="1" applyBorder="1"/>
    <xf numFmtId="165" fontId="0" fillId="0" borderId="17" xfId="0" applyNumberFormat="1" applyBorder="1"/>
    <xf numFmtId="164" fontId="0" fillId="0" borderId="21" xfId="0" applyNumberFormat="1" applyBorder="1"/>
    <xf numFmtId="1" fontId="0" fillId="0" borderId="31" xfId="0" applyNumberFormat="1" applyBorder="1" applyAlignment="1">
      <alignment horizontal="center"/>
    </xf>
    <xf numFmtId="1" fontId="0" fillId="0" borderId="22" xfId="0" applyNumberFormat="1" applyBorder="1"/>
    <xf numFmtId="165" fontId="0" fillId="0" borderId="22" xfId="0" applyNumberFormat="1" applyBorder="1"/>
    <xf numFmtId="164" fontId="0" fillId="0" borderId="32" xfId="0" applyNumberFormat="1" applyBorder="1"/>
    <xf numFmtId="1" fontId="0" fillId="0" borderId="43" xfId="0" applyNumberFormat="1" applyBorder="1" applyAlignment="1">
      <alignment horizontal="center"/>
    </xf>
    <xf numFmtId="164" fontId="0" fillId="0" borderId="44" xfId="0" applyNumberFormat="1" applyBorder="1"/>
    <xf numFmtId="1" fontId="0" fillId="0" borderId="44" xfId="0" applyNumberFormat="1" applyBorder="1"/>
    <xf numFmtId="165" fontId="0" fillId="0" borderId="44" xfId="0" applyNumberFormat="1" applyBorder="1"/>
    <xf numFmtId="164" fontId="0" fillId="0" borderId="45" xfId="0" applyNumberFormat="1" applyBorder="1"/>
    <xf numFmtId="164" fontId="5" fillId="0" borderId="2" xfId="0" applyNumberFormat="1" applyFont="1" applyBorder="1"/>
    <xf numFmtId="0" fontId="0" fillId="3" borderId="33" xfId="0" applyFill="1" applyBorder="1" applyAlignment="1">
      <alignment horizontal="right"/>
    </xf>
    <xf numFmtId="164" fontId="5" fillId="0" borderId="51" xfId="0" applyNumberFormat="1" applyFont="1" applyFill="1" applyBorder="1"/>
    <xf numFmtId="164" fontId="0" fillId="3" borderId="36" xfId="0" applyNumberFormat="1" applyFill="1" applyBorder="1"/>
    <xf numFmtId="164" fontId="0" fillId="3" borderId="71" xfId="0" applyNumberFormat="1" applyFill="1" applyBorder="1"/>
    <xf numFmtId="0" fontId="6" fillId="0" borderId="22" xfId="0" applyFont="1" applyFill="1" applyBorder="1"/>
    <xf numFmtId="164" fontId="0" fillId="3" borderId="8" xfId="0" applyNumberFormat="1" applyFill="1" applyBorder="1"/>
    <xf numFmtId="164" fontId="0" fillId="3" borderId="10" xfId="0" applyNumberFormat="1" applyFill="1" applyBorder="1"/>
    <xf numFmtId="6" fontId="5" fillId="0" borderId="51" xfId="0" applyNumberFormat="1" applyFont="1" applyBorder="1"/>
    <xf numFmtId="164" fontId="0" fillId="3" borderId="13" xfId="0" applyNumberFormat="1" applyFill="1" applyBorder="1"/>
    <xf numFmtId="164" fontId="0" fillId="3" borderId="33" xfId="0" applyNumberFormat="1" applyFill="1" applyBorder="1"/>
    <xf numFmtId="164" fontId="0" fillId="3" borderId="37" xfId="0" applyNumberFormat="1" applyFill="1" applyBorder="1"/>
    <xf numFmtId="0" fontId="0" fillId="3" borderId="68" xfId="0" applyFill="1" applyBorder="1"/>
    <xf numFmtId="0" fontId="0" fillId="3" borderId="51" xfId="0" applyFill="1" applyBorder="1"/>
    <xf numFmtId="6" fontId="5" fillId="3" borderId="51" xfId="0" applyNumberFormat="1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164" fontId="0" fillId="4" borderId="70" xfId="0" applyNumberFormat="1" applyFill="1" applyBorder="1"/>
    <xf numFmtId="164" fontId="0" fillId="4" borderId="69" xfId="0" applyNumberFormat="1" applyFill="1" applyBorder="1"/>
    <xf numFmtId="164" fontId="5" fillId="3" borderId="37" xfId="0" applyNumberFormat="1" applyFont="1" applyFill="1" applyBorder="1"/>
    <xf numFmtId="0" fontId="4" fillId="2" borderId="1" xfId="0" applyFont="1" applyFill="1" applyBorder="1" applyAlignment="1"/>
    <xf numFmtId="0" fontId="5" fillId="2" borderId="49" xfId="0" applyFont="1" applyFill="1" applyBorder="1" applyAlignment="1">
      <alignment horizontal="center"/>
    </xf>
    <xf numFmtId="164" fontId="0" fillId="0" borderId="28" xfId="0" applyNumberFormat="1" applyBorder="1"/>
    <xf numFmtId="0" fontId="4" fillId="0" borderId="0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0" borderId="22" xfId="2" applyBorder="1" applyAlignment="1">
      <alignment horizontal="center" vertical="center"/>
    </xf>
    <xf numFmtId="0" fontId="6" fillId="4" borderId="22" xfId="2" applyFill="1" applyBorder="1" applyAlignment="1">
      <alignment horizontal="center" vertical="center"/>
    </xf>
    <xf numFmtId="16" fontId="5" fillId="0" borderId="11" xfId="0" quotePrefix="1" applyNumberFormat="1" applyFont="1" applyBorder="1" applyAlignment="1">
      <alignment horizontal="center" vertical="center"/>
    </xf>
    <xf numFmtId="16" fontId="5" fillId="0" borderId="22" xfId="0" quotePrefix="1" applyNumberFormat="1" applyFont="1" applyBorder="1" applyAlignment="1">
      <alignment horizontal="center" vertical="center"/>
    </xf>
    <xf numFmtId="0" fontId="5" fillId="0" borderId="22" xfId="0" quotePrefix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/>
    </xf>
    <xf numFmtId="0" fontId="6" fillId="0" borderId="22" xfId="2" applyFont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6" fillId="0" borderId="22" xfId="2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51" xfId="2" applyFont="1" applyFill="1" applyBorder="1" applyAlignment="1"/>
    <xf numFmtId="0" fontId="6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5" fillId="2" borderId="51" xfId="2" applyFont="1" applyFill="1" applyBorder="1" applyAlignment="1">
      <alignment horizontal="center"/>
    </xf>
    <xf numFmtId="0" fontId="6" fillId="0" borderId="11" xfId="2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9" xfId="0" applyFont="1" applyFill="1" applyBorder="1" applyAlignment="1">
      <alignment vertical="top"/>
    </xf>
    <xf numFmtId="0" fontId="5" fillId="0" borderId="64" xfId="0" applyFont="1" applyFill="1" applyBorder="1" applyAlignment="1">
      <alignment vertical="top"/>
    </xf>
    <xf numFmtId="0" fontId="5" fillId="0" borderId="65" xfId="0" applyFont="1" applyFill="1" applyBorder="1" applyAlignment="1">
      <alignment vertical="top"/>
    </xf>
    <xf numFmtId="0" fontId="5" fillId="0" borderId="68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9" xfId="0" applyFont="1" applyBorder="1" applyAlignment="1">
      <alignment vertical="top"/>
    </xf>
    <xf numFmtId="0" fontId="5" fillId="0" borderId="64" xfId="0" applyFont="1" applyBorder="1" applyAlignment="1">
      <alignment vertical="top"/>
    </xf>
    <xf numFmtId="0" fontId="5" fillId="0" borderId="9" xfId="0" applyFont="1" applyFill="1" applyBorder="1" applyAlignment="1"/>
    <xf numFmtId="0" fontId="5" fillId="0" borderId="65" xfId="0" applyFont="1" applyFill="1" applyBorder="1" applyAlignment="1"/>
    <xf numFmtId="0" fontId="5" fillId="0" borderId="9" xfId="0" applyFont="1" applyBorder="1" applyAlignment="1"/>
    <xf numFmtId="0" fontId="5" fillId="0" borderId="64" xfId="0" applyFont="1" applyBorder="1" applyAlignment="1"/>
    <xf numFmtId="0" fontId="5" fillId="0" borderId="65" xfId="0" applyFont="1" applyBorder="1" applyAlignment="1"/>
    <xf numFmtId="0" fontId="5" fillId="0" borderId="9" xfId="0" applyFont="1" applyFill="1" applyBorder="1" applyAlignment="1">
      <alignment vertical="top" wrapText="1"/>
    </xf>
    <xf numFmtId="0" fontId="5" fillId="0" borderId="64" xfId="0" applyFont="1" applyFill="1" applyBorder="1" applyAlignment="1">
      <alignment vertical="top" wrapText="1"/>
    </xf>
    <xf numFmtId="0" fontId="5" fillId="0" borderId="65" xfId="0" applyFont="1" applyFill="1" applyBorder="1" applyAlignment="1">
      <alignment vertical="top" wrapText="1"/>
    </xf>
    <xf numFmtId="0" fontId="0" fillId="0" borderId="9" xfId="0" applyBorder="1" applyAlignment="1">
      <alignment horizontal="right"/>
    </xf>
    <xf numFmtId="0" fontId="0" fillId="0" borderId="64" xfId="0" applyBorder="1" applyAlignment="1">
      <alignment horizontal="right"/>
    </xf>
    <xf numFmtId="0" fontId="6" fillId="0" borderId="9" xfId="0" applyFont="1" applyBorder="1" applyAlignment="1">
      <alignment horizontal="left"/>
    </xf>
    <xf numFmtId="0" fontId="6" fillId="0" borderId="64" xfId="0" applyFont="1" applyBorder="1" applyAlignment="1">
      <alignment horizontal="left"/>
    </xf>
    <xf numFmtId="164" fontId="0" fillId="3" borderId="34" xfId="0" applyNumberFormat="1" applyFill="1" applyBorder="1" applyAlignment="1">
      <alignment horizontal="right"/>
    </xf>
    <xf numFmtId="164" fontId="0" fillId="3" borderId="64" xfId="0" applyNumberFormat="1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164" fontId="0" fillId="3" borderId="33" xfId="0" applyNumberFormat="1" applyFill="1" applyBorder="1" applyAlignment="1">
      <alignment horizontal="right"/>
    </xf>
    <xf numFmtId="164" fontId="0" fillId="3" borderId="24" xfId="0" applyNumberFormat="1" applyFill="1" applyBorder="1" applyAlignment="1">
      <alignment horizontal="right"/>
    </xf>
    <xf numFmtId="164" fontId="0" fillId="3" borderId="47" xfId="0" applyNumberFormat="1" applyFill="1" applyBorder="1" applyAlignment="1">
      <alignment horizontal="right"/>
    </xf>
    <xf numFmtId="0" fontId="5" fillId="0" borderId="68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63" xfId="0" applyFont="1" applyFill="1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64" xfId="0" applyFont="1" applyBorder="1" applyAlignment="1">
      <alignment horizontal="left"/>
    </xf>
    <xf numFmtId="0" fontId="5" fillId="0" borderId="65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/>
    </xf>
    <xf numFmtId="0" fontId="5" fillId="3" borderId="64" xfId="0" applyFont="1" applyFill="1" applyBorder="1" applyAlignment="1">
      <alignment horizontal="left"/>
    </xf>
    <xf numFmtId="0" fontId="5" fillId="3" borderId="65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0" fillId="0" borderId="34" xfId="0" applyBorder="1" applyAlignment="1">
      <alignment horizontal="right"/>
    </xf>
    <xf numFmtId="0" fontId="0" fillId="0" borderId="65" xfId="0" applyBorder="1" applyAlignment="1">
      <alignment horizontal="right"/>
    </xf>
    <xf numFmtId="0" fontId="6" fillId="0" borderId="34" xfId="0" applyFont="1" applyBorder="1" applyAlignment="1">
      <alignment horizontal="left"/>
    </xf>
    <xf numFmtId="0" fontId="6" fillId="0" borderId="65" xfId="0" applyFont="1" applyBorder="1" applyAlignment="1">
      <alignment horizontal="left"/>
    </xf>
    <xf numFmtId="0" fontId="0" fillId="3" borderId="22" xfId="0" applyFill="1" applyBorder="1" applyAlignment="1">
      <alignment horizontal="right"/>
    </xf>
    <xf numFmtId="164" fontId="0" fillId="3" borderId="3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64" fontId="0" fillId="3" borderId="61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58" xfId="0" applyNumberFormat="1" applyFill="1" applyBorder="1" applyAlignment="1">
      <alignment horizontal="center"/>
    </xf>
    <xf numFmtId="164" fontId="0" fillId="3" borderId="62" xfId="0" applyNumberFormat="1" applyFill="1" applyBorder="1" applyAlignment="1">
      <alignment horizontal="center"/>
    </xf>
    <xf numFmtId="164" fontId="0" fillId="3" borderId="67" xfId="0" applyNumberFormat="1" applyFill="1" applyBorder="1" applyAlignment="1">
      <alignment horizontal="center"/>
    </xf>
    <xf numFmtId="164" fontId="0" fillId="3" borderId="59" xfId="0" applyNumberForma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3" xfId="0" applyFill="1" applyBorder="1" applyAlignment="1">
      <alignment horizontal="right"/>
    </xf>
    <xf numFmtId="0" fontId="0" fillId="3" borderId="24" xfId="0" applyFill="1" applyBorder="1" applyAlignment="1">
      <alignment horizontal="right"/>
    </xf>
    <xf numFmtId="0" fontId="0" fillId="3" borderId="47" xfId="0" applyFill="1" applyBorder="1" applyAlignment="1">
      <alignment horizontal="right"/>
    </xf>
    <xf numFmtId="164" fontId="0" fillId="4" borderId="35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</cellXfs>
  <cellStyles count="9">
    <cellStyle name="Ezres 2" xfId="5"/>
    <cellStyle name="Normál" xfId="0" builtinId="0"/>
    <cellStyle name="Normál 2" xfId="3"/>
    <cellStyle name="Normál 2 2" xfId="6"/>
    <cellStyle name="Normál 3" xfId="2"/>
    <cellStyle name="Normál 4" xfId="1"/>
    <cellStyle name="Normál 5" xfId="4"/>
    <cellStyle name="Pénznem 2" xfId="7"/>
    <cellStyle name="Százalék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Rekonstrukciós igény előrejelzés 2013-2063</c:v>
          </c:tx>
          <c:cat>
            <c:numRef>
              <c:f>'Pótlási szükségletek'!$A$3:$A$53</c:f>
              <c:numCache>
                <c:formatCode>0</c:formatCode>
                <c:ptCount val="4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</c:numCache>
            </c:numRef>
          </c:cat>
          <c:val>
            <c:numRef>
              <c:f>'Pótlási szükségletek'!$B$3:$B$53</c:f>
              <c:numCache>
                <c:formatCode>#,##0\ "Ft"</c:formatCode>
                <c:ptCount val="48"/>
                <c:pt idx="0">
                  <c:v>0</c:v>
                </c:pt>
                <c:pt idx="1">
                  <c:v>657143</c:v>
                </c:pt>
                <c:pt idx="2">
                  <c:v>3601000</c:v>
                </c:pt>
                <c:pt idx="3">
                  <c:v>1484032</c:v>
                </c:pt>
                <c:pt idx="4">
                  <c:v>49602570</c:v>
                </c:pt>
                <c:pt idx="5">
                  <c:v>1342857</c:v>
                </c:pt>
                <c:pt idx="6">
                  <c:v>17372429</c:v>
                </c:pt>
                <c:pt idx="7">
                  <c:v>3640000</c:v>
                </c:pt>
                <c:pt idx="8">
                  <c:v>11769746</c:v>
                </c:pt>
                <c:pt idx="9">
                  <c:v>219260520</c:v>
                </c:pt>
                <c:pt idx="10">
                  <c:v>657143</c:v>
                </c:pt>
                <c:pt idx="11">
                  <c:v>3601000</c:v>
                </c:pt>
                <c:pt idx="12">
                  <c:v>1484032</c:v>
                </c:pt>
                <c:pt idx="13">
                  <c:v>49602570</c:v>
                </c:pt>
                <c:pt idx="14">
                  <c:v>1342857</c:v>
                </c:pt>
                <c:pt idx="15">
                  <c:v>17372429</c:v>
                </c:pt>
                <c:pt idx="16">
                  <c:v>9418500</c:v>
                </c:pt>
                <c:pt idx="17">
                  <c:v>11769746</c:v>
                </c:pt>
                <c:pt idx="18">
                  <c:v>219260520</c:v>
                </c:pt>
                <c:pt idx="19">
                  <c:v>3853901.317015334</c:v>
                </c:pt>
                <c:pt idx="20">
                  <c:v>3601000</c:v>
                </c:pt>
                <c:pt idx="21">
                  <c:v>21123000</c:v>
                </c:pt>
                <c:pt idx="22">
                  <c:v>8309032</c:v>
                </c:pt>
                <c:pt idx="23">
                  <c:v>51316856</c:v>
                </c:pt>
                <c:pt idx="24">
                  <c:v>20428953.229322616</c:v>
                </c:pt>
                <c:pt idx="25">
                  <c:v>17372429</c:v>
                </c:pt>
                <c:pt idx="26">
                  <c:v>3640000</c:v>
                </c:pt>
                <c:pt idx="27">
                  <c:v>11769746</c:v>
                </c:pt>
                <c:pt idx="28">
                  <c:v>219260520</c:v>
                </c:pt>
                <c:pt idx="29">
                  <c:v>657143</c:v>
                </c:pt>
                <c:pt idx="30">
                  <c:v>3601000</c:v>
                </c:pt>
                <c:pt idx="31">
                  <c:v>57785000</c:v>
                </c:pt>
                <c:pt idx="32">
                  <c:v>1484032</c:v>
                </c:pt>
                <c:pt idx="33">
                  <c:v>255777542.01472634</c:v>
                </c:pt>
                <c:pt idx="34">
                  <c:v>5861286</c:v>
                </c:pt>
                <c:pt idx="35">
                  <c:v>80004523</c:v>
                </c:pt>
                <c:pt idx="36">
                  <c:v>3640000</c:v>
                </c:pt>
                <c:pt idx="37">
                  <c:v>11769746</c:v>
                </c:pt>
                <c:pt idx="38">
                  <c:v>272759432</c:v>
                </c:pt>
                <c:pt idx="39">
                  <c:v>657143</c:v>
                </c:pt>
                <c:pt idx="40">
                  <c:v>3601000</c:v>
                </c:pt>
                <c:pt idx="41">
                  <c:v>1484032</c:v>
                </c:pt>
                <c:pt idx="42">
                  <c:v>55688284</c:v>
                </c:pt>
                <c:pt idx="43">
                  <c:v>1342857</c:v>
                </c:pt>
                <c:pt idx="44">
                  <c:v>17372429</c:v>
                </c:pt>
                <c:pt idx="45">
                  <c:v>3640000</c:v>
                </c:pt>
                <c:pt idx="46">
                  <c:v>11769746</c:v>
                </c:pt>
                <c:pt idx="47">
                  <c:v>1754924133</c:v>
                </c:pt>
              </c:numCache>
            </c:numRef>
          </c:val>
        </c:ser>
        <c:dLbls/>
        <c:axId val="90161536"/>
        <c:axId val="90163072"/>
      </c:barChart>
      <c:catAx>
        <c:axId val="90161536"/>
        <c:scaling>
          <c:orientation val="minMax"/>
        </c:scaling>
        <c:axPos val="b"/>
        <c:numFmt formatCode="0" sourceLinked="1"/>
        <c:tickLblPos val="nextTo"/>
        <c:crossAx val="90163072"/>
        <c:crosses val="autoZero"/>
        <c:auto val="1"/>
        <c:lblAlgn val="ctr"/>
        <c:lblOffset val="100"/>
      </c:catAx>
      <c:valAx>
        <c:axId val="90163072"/>
        <c:scaling>
          <c:orientation val="minMax"/>
        </c:scaling>
        <c:axPos val="l"/>
        <c:majorGridlines/>
        <c:numFmt formatCode="#,##0\ &quot;Ft&quot;" sourceLinked="1"/>
        <c:tickLblPos val="nextTo"/>
        <c:crossAx val="9016153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80</xdr:col>
      <xdr:colOff>9525</xdr:colOff>
      <xdr:row>133</xdr:row>
      <xdr:rowOff>9525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884425" cy="2247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419099</xdr:colOff>
      <xdr:row>6</xdr:row>
      <xdr:rowOff>66674</xdr:rowOff>
    </xdr:from>
    <xdr:to>
      <xdr:col>17</xdr:col>
      <xdr:colOff>142875</xdr:colOff>
      <xdr:row>26</xdr:row>
      <xdr:rowOff>85724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136"/>
  <sheetViews>
    <sheetView tabSelected="1" workbookViewId="0">
      <pane ySplit="2" topLeftCell="A3" activePane="bottomLeft" state="frozenSplit"/>
      <selection activeCell="B1" sqref="B1"/>
      <selection pane="bottomLeft" sqref="A1:CB133"/>
    </sheetView>
  </sheetViews>
  <sheetFormatPr defaultRowHeight="12.75"/>
  <cols>
    <col min="2" max="2" width="19.85546875" bestFit="1" customWidth="1"/>
    <col min="3" max="3" width="46.5703125" customWidth="1"/>
    <col min="4" max="4" width="27.7109375" customWidth="1"/>
    <col min="5" max="5" width="34.85546875" customWidth="1"/>
    <col min="6" max="6" width="17.28515625" bestFit="1" customWidth="1"/>
    <col min="7" max="7" width="4.85546875" bestFit="1" customWidth="1"/>
    <col min="8" max="8" width="27.5703125" customWidth="1"/>
    <col min="9" max="9" width="24" customWidth="1"/>
    <col min="10" max="10" width="21.42578125" customWidth="1"/>
    <col min="11" max="11" width="28.7109375" customWidth="1"/>
    <col min="12" max="12" width="20.85546875" bestFit="1" customWidth="1"/>
    <col min="13" max="13" width="12.85546875" bestFit="1" customWidth="1"/>
    <col min="14" max="14" width="10.28515625" bestFit="1" customWidth="1"/>
    <col min="15" max="15" width="15.140625" bestFit="1" customWidth="1"/>
    <col min="16" max="17" width="13.7109375" bestFit="1" customWidth="1"/>
    <col min="18" max="18" width="9.140625" customWidth="1"/>
    <col min="19" max="26" width="5" bestFit="1" customWidth="1"/>
    <col min="27" max="28" width="5" customWidth="1"/>
    <col min="29" max="29" width="9.140625" customWidth="1"/>
    <col min="30" max="30" width="5.7109375" hidden="1" customWidth="1"/>
    <col min="31" max="32" width="11.42578125" bestFit="1" customWidth="1"/>
    <col min="33" max="33" width="9.140625" hidden="1" customWidth="1"/>
    <col min="34" max="34" width="11.42578125" bestFit="1" customWidth="1"/>
    <col min="35" max="35" width="12.42578125" bestFit="1" customWidth="1"/>
    <col min="36" max="36" width="11.42578125" bestFit="1" customWidth="1"/>
    <col min="37" max="37" width="12.42578125" bestFit="1" customWidth="1"/>
    <col min="38" max="38" width="11.42578125" bestFit="1" customWidth="1"/>
    <col min="39" max="39" width="12.42578125" bestFit="1" customWidth="1"/>
    <col min="40" max="40" width="13.5703125" bestFit="1" customWidth="1"/>
    <col min="41" max="42" width="11.42578125" bestFit="1" customWidth="1"/>
    <col min="43" max="43" width="5.7109375" hidden="1" customWidth="1"/>
    <col min="44" max="45" width="12.42578125" bestFit="1" customWidth="1"/>
    <col min="46" max="46" width="11.42578125" bestFit="1" customWidth="1"/>
    <col min="47" max="47" width="12.42578125" bestFit="1" customWidth="1"/>
    <col min="48" max="48" width="11.42578125" bestFit="1" customWidth="1"/>
    <col min="49" max="49" width="12.42578125" bestFit="1" customWidth="1"/>
    <col min="50" max="50" width="13.5703125" bestFit="1" customWidth="1"/>
    <col min="51" max="52" width="11.42578125" bestFit="1" customWidth="1"/>
    <col min="53" max="53" width="12.42578125" bestFit="1" customWidth="1"/>
    <col min="54" max="54" width="11.42578125" bestFit="1" customWidth="1"/>
    <col min="55" max="57" width="12.42578125" bestFit="1" customWidth="1"/>
    <col min="58" max="58" width="11.42578125" bestFit="1" customWidth="1"/>
    <col min="59" max="59" width="12.42578125" bestFit="1" customWidth="1"/>
    <col min="60" max="60" width="13.5703125" bestFit="1" customWidth="1"/>
    <col min="61" max="62" width="11.42578125" bestFit="1" customWidth="1"/>
    <col min="63" max="63" width="12.42578125" bestFit="1" customWidth="1"/>
    <col min="64" max="64" width="11.42578125" bestFit="1" customWidth="1"/>
    <col min="65" max="65" width="15.140625" bestFit="1" customWidth="1"/>
    <col min="66" max="66" width="11.42578125" bestFit="1" customWidth="1"/>
    <col min="67" max="67" width="12.42578125" bestFit="1" customWidth="1"/>
    <col min="68" max="68" width="11.42578125" bestFit="1" customWidth="1"/>
    <col min="69" max="69" width="12.42578125" bestFit="1" customWidth="1"/>
    <col min="70" max="70" width="13.5703125" bestFit="1" customWidth="1"/>
    <col min="71" max="72" width="11.42578125" bestFit="1" customWidth="1"/>
    <col min="73" max="73" width="5" hidden="1" customWidth="1"/>
    <col min="74" max="74" width="11.42578125" bestFit="1" customWidth="1"/>
    <col min="75" max="75" width="12.42578125" bestFit="1" customWidth="1"/>
    <col min="76" max="76" width="11.42578125" bestFit="1" customWidth="1"/>
    <col min="77" max="77" width="12.42578125" bestFit="1" customWidth="1"/>
    <col min="78" max="78" width="11.42578125" bestFit="1" customWidth="1"/>
    <col min="79" max="79" width="12.42578125" bestFit="1" customWidth="1"/>
    <col min="80" max="80" width="15.140625" bestFit="1" customWidth="1"/>
  </cols>
  <sheetData>
    <row r="1" spans="1:80" ht="21.75" customHeight="1" thickBot="1">
      <c r="A1" s="322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4"/>
      <c r="R1" s="1"/>
      <c r="S1" s="318"/>
      <c r="T1" s="37"/>
      <c r="U1" s="37"/>
      <c r="V1" s="37"/>
      <c r="W1" s="37"/>
      <c r="X1" s="37"/>
      <c r="Y1" s="37"/>
      <c r="Z1" s="37"/>
      <c r="AA1" s="37"/>
      <c r="AB1" s="38"/>
      <c r="AC1" s="321"/>
      <c r="AD1" s="37"/>
      <c r="AE1" s="325" t="s">
        <v>1</v>
      </c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  <c r="BJ1" s="326"/>
      <c r="BK1" s="326"/>
      <c r="BL1" s="326"/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A1" s="326"/>
      <c r="CB1" s="327"/>
    </row>
    <row r="2" spans="1:80" ht="24.75" customHeight="1" thickBot="1">
      <c r="A2" s="2" t="s">
        <v>2</v>
      </c>
      <c r="B2" s="2" t="s">
        <v>47</v>
      </c>
      <c r="C2" s="2" t="s">
        <v>48</v>
      </c>
      <c r="D2" s="2" t="s">
        <v>49</v>
      </c>
      <c r="E2" s="2" t="s">
        <v>5</v>
      </c>
      <c r="F2" s="2" t="s">
        <v>6</v>
      </c>
      <c r="G2" s="2" t="s">
        <v>50</v>
      </c>
      <c r="H2" s="196" t="s">
        <v>7</v>
      </c>
      <c r="I2" s="196" t="s">
        <v>51</v>
      </c>
      <c r="J2" s="196" t="s">
        <v>52</v>
      </c>
      <c r="K2" s="196" t="s">
        <v>8</v>
      </c>
      <c r="L2" s="47" t="s">
        <v>53</v>
      </c>
      <c r="M2" s="3" t="s">
        <v>9</v>
      </c>
      <c r="N2" s="4" t="s">
        <v>10</v>
      </c>
      <c r="O2" s="5" t="s">
        <v>11</v>
      </c>
      <c r="P2" s="6" t="s">
        <v>12</v>
      </c>
      <c r="Q2" s="7" t="s">
        <v>13</v>
      </c>
      <c r="R2" s="8"/>
      <c r="S2" s="444" t="s">
        <v>14</v>
      </c>
      <c r="T2" s="445"/>
      <c r="U2" s="445"/>
      <c r="V2" s="445"/>
      <c r="W2" s="445"/>
      <c r="X2" s="445"/>
      <c r="Y2" s="445"/>
      <c r="Z2" s="445"/>
      <c r="AA2" s="445"/>
      <c r="AB2" s="446"/>
      <c r="AC2" s="8"/>
      <c r="AD2" s="319">
        <v>2013</v>
      </c>
      <c r="AE2" s="9">
        <v>2014</v>
      </c>
      <c r="AF2" s="9">
        <v>2015</v>
      </c>
      <c r="AG2" s="9">
        <v>2016</v>
      </c>
      <c r="AH2" s="9">
        <v>2017</v>
      </c>
      <c r="AI2" s="9">
        <v>2018</v>
      </c>
      <c r="AJ2" s="9">
        <v>2019</v>
      </c>
      <c r="AK2" s="9">
        <v>2020</v>
      </c>
      <c r="AL2" s="9">
        <v>2021</v>
      </c>
      <c r="AM2" s="9">
        <v>2022</v>
      </c>
      <c r="AN2" s="9">
        <v>2023</v>
      </c>
      <c r="AO2" s="9">
        <v>2024</v>
      </c>
      <c r="AP2" s="9">
        <v>2025</v>
      </c>
      <c r="AQ2" s="9">
        <v>2026</v>
      </c>
      <c r="AR2" s="9">
        <v>2027</v>
      </c>
      <c r="AS2" s="9">
        <v>2028</v>
      </c>
      <c r="AT2" s="9">
        <v>2029</v>
      </c>
      <c r="AU2" s="9">
        <v>2030</v>
      </c>
      <c r="AV2" s="9">
        <v>2031</v>
      </c>
      <c r="AW2" s="9">
        <v>2032</v>
      </c>
      <c r="AX2" s="9">
        <v>2033</v>
      </c>
      <c r="AY2" s="9">
        <v>2034</v>
      </c>
      <c r="AZ2" s="9">
        <v>2035</v>
      </c>
      <c r="BA2" s="9">
        <v>2036</v>
      </c>
      <c r="BB2" s="9">
        <v>2037</v>
      </c>
      <c r="BC2" s="9">
        <v>2038</v>
      </c>
      <c r="BD2" s="9">
        <v>2039</v>
      </c>
      <c r="BE2" s="9">
        <v>2040</v>
      </c>
      <c r="BF2" s="9">
        <v>2041</v>
      </c>
      <c r="BG2" s="9">
        <v>2042</v>
      </c>
      <c r="BH2" s="9">
        <v>2043</v>
      </c>
      <c r="BI2" s="9">
        <v>2044</v>
      </c>
      <c r="BJ2" s="9">
        <v>2045</v>
      </c>
      <c r="BK2" s="9">
        <v>2046</v>
      </c>
      <c r="BL2" s="10">
        <v>2047</v>
      </c>
      <c r="BM2" s="9">
        <v>2048</v>
      </c>
      <c r="BN2" s="9">
        <v>2049</v>
      </c>
      <c r="BO2" s="9">
        <v>2050</v>
      </c>
      <c r="BP2" s="9">
        <v>2051</v>
      </c>
      <c r="BQ2" s="9">
        <v>2052</v>
      </c>
      <c r="BR2" s="9">
        <v>2053</v>
      </c>
      <c r="BS2" s="9">
        <v>2054</v>
      </c>
      <c r="BT2" s="9">
        <v>2055</v>
      </c>
      <c r="BU2" s="9">
        <v>2056</v>
      </c>
      <c r="BV2" s="9">
        <v>2057</v>
      </c>
      <c r="BW2" s="9">
        <v>2058</v>
      </c>
      <c r="BX2" s="9">
        <v>2059</v>
      </c>
      <c r="BY2" s="9">
        <v>2060</v>
      </c>
      <c r="BZ2" s="9">
        <v>2061</v>
      </c>
      <c r="CA2" s="9">
        <v>2062</v>
      </c>
      <c r="CB2" s="9">
        <v>2063</v>
      </c>
    </row>
    <row r="3" spans="1:80">
      <c r="A3" s="367" t="s">
        <v>15</v>
      </c>
      <c r="B3" s="373" t="s">
        <v>54</v>
      </c>
      <c r="C3" s="129" t="s">
        <v>55</v>
      </c>
      <c r="D3" s="130"/>
      <c r="E3" s="130" t="s">
        <v>56</v>
      </c>
      <c r="F3" s="48">
        <v>1</v>
      </c>
      <c r="G3" s="108" t="s">
        <v>57</v>
      </c>
      <c r="H3" s="48" t="s">
        <v>17</v>
      </c>
      <c r="I3" s="49">
        <v>8214781</v>
      </c>
      <c r="J3" s="264">
        <v>15285714</v>
      </c>
      <c r="K3" s="178">
        <v>23500495</v>
      </c>
      <c r="L3" s="178">
        <v>22300863</v>
      </c>
      <c r="M3" s="165">
        <v>1998</v>
      </c>
      <c r="N3" s="142">
        <v>50</v>
      </c>
      <c r="O3" s="178">
        <v>18800396</v>
      </c>
      <c r="P3" s="184">
        <v>446017.26</v>
      </c>
      <c r="Q3" s="174">
        <v>376007.92</v>
      </c>
      <c r="R3" s="8"/>
      <c r="S3" s="206">
        <v>2053</v>
      </c>
      <c r="T3" s="173">
        <f>S3+$N$3</f>
        <v>2103</v>
      </c>
      <c r="U3" s="173">
        <f t="shared" ref="U3:AB3" si="0">T3+$N$3</f>
        <v>2153</v>
      </c>
      <c r="V3" s="173">
        <f t="shared" si="0"/>
        <v>2203</v>
      </c>
      <c r="W3" s="173">
        <f t="shared" si="0"/>
        <v>2253</v>
      </c>
      <c r="X3" s="173">
        <f t="shared" si="0"/>
        <v>2303</v>
      </c>
      <c r="Y3" s="173">
        <f t="shared" si="0"/>
        <v>2353</v>
      </c>
      <c r="Z3" s="173">
        <f t="shared" si="0"/>
        <v>2403</v>
      </c>
      <c r="AA3" s="173">
        <f t="shared" si="0"/>
        <v>2453</v>
      </c>
      <c r="AB3" s="173">
        <f t="shared" si="0"/>
        <v>2503</v>
      </c>
      <c r="AC3" s="8"/>
      <c r="AD3" s="320" t="str">
        <f>IF(ISERROR(HLOOKUP(AD$2,$S3:$AB3,1,FALSE)),"",$L3)</f>
        <v/>
      </c>
      <c r="AE3" s="12" t="str">
        <f t="shared" ref="AE3:CB8" si="1">IF(ISERROR(HLOOKUP(AE$2,$S3:$AB3,1,FALSE)),"",$L3)</f>
        <v/>
      </c>
      <c r="AF3" s="12" t="str">
        <f t="shared" si="1"/>
        <v/>
      </c>
      <c r="AG3" s="12" t="str">
        <f t="shared" si="1"/>
        <v/>
      </c>
      <c r="AH3" s="12" t="str">
        <f t="shared" si="1"/>
        <v/>
      </c>
      <c r="AI3" s="12" t="str">
        <f t="shared" si="1"/>
        <v/>
      </c>
      <c r="AJ3" s="12" t="str">
        <f t="shared" si="1"/>
        <v/>
      </c>
      <c r="AK3" s="12" t="str">
        <f t="shared" si="1"/>
        <v/>
      </c>
      <c r="AL3" s="12" t="str">
        <f t="shared" si="1"/>
        <v/>
      </c>
      <c r="AM3" s="12" t="str">
        <f t="shared" si="1"/>
        <v/>
      </c>
      <c r="AN3" s="12" t="str">
        <f t="shared" si="1"/>
        <v/>
      </c>
      <c r="AO3" s="12" t="str">
        <f t="shared" si="1"/>
        <v/>
      </c>
      <c r="AP3" s="12" t="str">
        <f t="shared" si="1"/>
        <v/>
      </c>
      <c r="AQ3" s="12" t="str">
        <f t="shared" si="1"/>
        <v/>
      </c>
      <c r="AR3" s="12" t="str">
        <f t="shared" si="1"/>
        <v/>
      </c>
      <c r="AS3" s="12" t="str">
        <f t="shared" si="1"/>
        <v/>
      </c>
      <c r="AT3" s="12" t="str">
        <f t="shared" si="1"/>
        <v/>
      </c>
      <c r="AU3" s="12" t="str">
        <f t="shared" si="1"/>
        <v/>
      </c>
      <c r="AV3" s="12" t="str">
        <f t="shared" si="1"/>
        <v/>
      </c>
      <c r="AW3" s="12" t="str">
        <f t="shared" si="1"/>
        <v/>
      </c>
      <c r="AX3" s="12" t="str">
        <f t="shared" si="1"/>
        <v/>
      </c>
      <c r="AY3" s="12" t="str">
        <f t="shared" si="1"/>
        <v/>
      </c>
      <c r="AZ3" s="12" t="str">
        <f t="shared" si="1"/>
        <v/>
      </c>
      <c r="BA3" s="12" t="str">
        <f t="shared" si="1"/>
        <v/>
      </c>
      <c r="BB3" s="12" t="str">
        <f t="shared" si="1"/>
        <v/>
      </c>
      <c r="BC3" s="12" t="str">
        <f t="shared" si="1"/>
        <v/>
      </c>
      <c r="BD3" s="12" t="str">
        <f t="shared" si="1"/>
        <v/>
      </c>
      <c r="BE3" s="12" t="str">
        <f t="shared" si="1"/>
        <v/>
      </c>
      <c r="BF3" s="12" t="str">
        <f t="shared" si="1"/>
        <v/>
      </c>
      <c r="BG3" s="12" t="str">
        <f t="shared" si="1"/>
        <v/>
      </c>
      <c r="BH3" s="12" t="str">
        <f t="shared" si="1"/>
        <v/>
      </c>
      <c r="BI3" s="12" t="str">
        <f t="shared" si="1"/>
        <v/>
      </c>
      <c r="BJ3" s="12" t="str">
        <f t="shared" si="1"/>
        <v/>
      </c>
      <c r="BK3" s="12" t="str">
        <f t="shared" si="1"/>
        <v/>
      </c>
      <c r="BL3" s="12" t="str">
        <f t="shared" si="1"/>
        <v/>
      </c>
      <c r="BM3" s="12" t="str">
        <f t="shared" si="1"/>
        <v/>
      </c>
      <c r="BN3" s="12" t="str">
        <f t="shared" si="1"/>
        <v/>
      </c>
      <c r="BO3" s="12" t="str">
        <f t="shared" si="1"/>
        <v/>
      </c>
      <c r="BP3" s="12" t="str">
        <f t="shared" si="1"/>
        <v/>
      </c>
      <c r="BQ3" s="12" t="str">
        <f t="shared" si="1"/>
        <v/>
      </c>
      <c r="BR3" s="12">
        <f t="shared" si="1"/>
        <v>22300863</v>
      </c>
      <c r="BS3" s="12" t="str">
        <f t="shared" si="1"/>
        <v/>
      </c>
      <c r="BT3" s="12" t="str">
        <f t="shared" si="1"/>
        <v/>
      </c>
      <c r="BU3" s="12" t="str">
        <f t="shared" si="1"/>
        <v/>
      </c>
      <c r="BV3" s="12" t="str">
        <f t="shared" si="1"/>
        <v/>
      </c>
      <c r="BW3" s="12" t="str">
        <f t="shared" si="1"/>
        <v/>
      </c>
      <c r="BX3" s="12" t="str">
        <f t="shared" si="1"/>
        <v/>
      </c>
      <c r="BY3" s="12" t="str">
        <f t="shared" si="1"/>
        <v/>
      </c>
      <c r="BZ3" s="12" t="str">
        <f t="shared" si="1"/>
        <v/>
      </c>
      <c r="CA3" s="12" t="str">
        <f t="shared" si="1"/>
        <v/>
      </c>
      <c r="CB3" s="12" t="str">
        <f t="shared" si="1"/>
        <v/>
      </c>
    </row>
    <row r="4" spans="1:80">
      <c r="A4" s="368"/>
      <c r="B4" s="376"/>
      <c r="C4" s="53"/>
      <c r="D4" s="94" t="s">
        <v>58</v>
      </c>
      <c r="E4" s="55" t="s">
        <v>59</v>
      </c>
      <c r="F4" s="54">
        <v>1</v>
      </c>
      <c r="G4" s="104" t="s">
        <v>60</v>
      </c>
      <c r="H4" s="54" t="s">
        <v>18</v>
      </c>
      <c r="I4" s="52">
        <v>17004013</v>
      </c>
      <c r="J4" s="265"/>
      <c r="K4" s="179">
        <v>17004013</v>
      </c>
      <c r="L4" s="179">
        <v>14520860</v>
      </c>
      <c r="M4" s="168">
        <v>2013</v>
      </c>
      <c r="N4" s="143">
        <v>10</v>
      </c>
      <c r="O4" s="179">
        <v>17004013</v>
      </c>
      <c r="P4" s="185">
        <v>1452086</v>
      </c>
      <c r="Q4" s="183">
        <v>1700401.3</v>
      </c>
      <c r="R4" s="8"/>
      <c r="S4" s="206">
        <v>2023</v>
      </c>
      <c r="T4" s="173">
        <f t="shared" ref="T4" si="2">S4+$N$4</f>
        <v>2033</v>
      </c>
      <c r="U4" s="173">
        <f t="shared" ref="U4" si="3">T4+$N$4</f>
        <v>2043</v>
      </c>
      <c r="V4" s="173">
        <f t="shared" ref="V4" si="4">U4+$N$4</f>
        <v>2053</v>
      </c>
      <c r="W4" s="173">
        <f t="shared" ref="W4" si="5">V4+$N$4</f>
        <v>2063</v>
      </c>
      <c r="X4" s="173">
        <f t="shared" ref="X4" si="6">W4+$N$4</f>
        <v>2073</v>
      </c>
      <c r="Y4" s="173">
        <f t="shared" ref="Y4" si="7">X4+$N$4</f>
        <v>2083</v>
      </c>
      <c r="Z4" s="173">
        <f t="shared" ref="Z4" si="8">Y4+$N$4</f>
        <v>2093</v>
      </c>
      <c r="AA4" s="173">
        <f t="shared" ref="AA4" si="9">Z4+$N$4</f>
        <v>2103</v>
      </c>
      <c r="AB4" s="173">
        <f t="shared" ref="AB4" si="10">AA4+$N$4</f>
        <v>2113</v>
      </c>
      <c r="AC4" s="8"/>
      <c r="AD4" s="12" t="str">
        <f t="shared" ref="AD4:AS24" si="11">IF(ISERROR(HLOOKUP(AD$2,$S4:$AB4,1,FALSE)),"",$L4)</f>
        <v/>
      </c>
      <c r="AE4" s="12" t="str">
        <f t="shared" si="1"/>
        <v/>
      </c>
      <c r="AF4" s="12" t="str">
        <f t="shared" si="1"/>
        <v/>
      </c>
      <c r="AG4" s="12" t="str">
        <f t="shared" si="1"/>
        <v/>
      </c>
      <c r="AH4" s="12" t="str">
        <f t="shared" si="1"/>
        <v/>
      </c>
      <c r="AI4" s="12" t="str">
        <f t="shared" si="1"/>
        <v/>
      </c>
      <c r="AJ4" s="12" t="str">
        <f t="shared" si="1"/>
        <v/>
      </c>
      <c r="AK4" s="12" t="str">
        <f t="shared" si="1"/>
        <v/>
      </c>
      <c r="AL4" s="12" t="str">
        <f t="shared" si="1"/>
        <v/>
      </c>
      <c r="AM4" s="12" t="str">
        <f t="shared" si="1"/>
        <v/>
      </c>
      <c r="AN4" s="12">
        <f t="shared" si="1"/>
        <v>14520860</v>
      </c>
      <c r="AO4" s="12" t="str">
        <f t="shared" si="1"/>
        <v/>
      </c>
      <c r="AP4" s="12" t="str">
        <f t="shared" si="1"/>
        <v/>
      </c>
      <c r="AQ4" s="12" t="str">
        <f t="shared" si="1"/>
        <v/>
      </c>
      <c r="AR4" s="12" t="str">
        <f t="shared" si="1"/>
        <v/>
      </c>
      <c r="AS4" s="12" t="str">
        <f t="shared" si="1"/>
        <v/>
      </c>
      <c r="AT4" s="12" t="str">
        <f t="shared" si="1"/>
        <v/>
      </c>
      <c r="AU4" s="12" t="str">
        <f t="shared" si="1"/>
        <v/>
      </c>
      <c r="AV4" s="12" t="str">
        <f t="shared" si="1"/>
        <v/>
      </c>
      <c r="AW4" s="12" t="str">
        <f t="shared" si="1"/>
        <v/>
      </c>
      <c r="AX4" s="12">
        <f t="shared" si="1"/>
        <v>14520860</v>
      </c>
      <c r="AY4" s="12" t="str">
        <f t="shared" si="1"/>
        <v/>
      </c>
      <c r="AZ4" s="12" t="str">
        <f t="shared" si="1"/>
        <v/>
      </c>
      <c r="BA4" s="12" t="str">
        <f t="shared" si="1"/>
        <v/>
      </c>
      <c r="BB4" s="12" t="str">
        <f t="shared" si="1"/>
        <v/>
      </c>
      <c r="BC4" s="12" t="str">
        <f t="shared" si="1"/>
        <v/>
      </c>
      <c r="BD4" s="12" t="str">
        <f t="shared" si="1"/>
        <v/>
      </c>
      <c r="BE4" s="12" t="str">
        <f t="shared" si="1"/>
        <v/>
      </c>
      <c r="BF4" s="12" t="str">
        <f t="shared" si="1"/>
        <v/>
      </c>
      <c r="BG4" s="12" t="str">
        <f t="shared" si="1"/>
        <v/>
      </c>
      <c r="BH4" s="12">
        <f t="shared" si="1"/>
        <v>14520860</v>
      </c>
      <c r="BI4" s="12" t="str">
        <f t="shared" si="1"/>
        <v/>
      </c>
      <c r="BJ4" s="12" t="str">
        <f t="shared" si="1"/>
        <v/>
      </c>
      <c r="BK4" s="12" t="str">
        <f t="shared" si="1"/>
        <v/>
      </c>
      <c r="BL4" s="12" t="str">
        <f t="shared" si="1"/>
        <v/>
      </c>
      <c r="BM4" s="12" t="str">
        <f t="shared" si="1"/>
        <v/>
      </c>
      <c r="BN4" s="12" t="str">
        <f t="shared" si="1"/>
        <v/>
      </c>
      <c r="BO4" s="12" t="str">
        <f t="shared" si="1"/>
        <v/>
      </c>
      <c r="BP4" s="12" t="str">
        <f t="shared" si="1"/>
        <v/>
      </c>
      <c r="BQ4" s="12" t="str">
        <f t="shared" si="1"/>
        <v/>
      </c>
      <c r="BR4" s="12">
        <f t="shared" si="1"/>
        <v>14520860</v>
      </c>
      <c r="BS4" s="12" t="str">
        <f t="shared" si="1"/>
        <v/>
      </c>
      <c r="BT4" s="12" t="str">
        <f t="shared" si="1"/>
        <v/>
      </c>
      <c r="BU4" s="12" t="str">
        <f t="shared" si="1"/>
        <v/>
      </c>
      <c r="BV4" s="12" t="str">
        <f t="shared" si="1"/>
        <v/>
      </c>
      <c r="BW4" s="12" t="str">
        <f t="shared" si="1"/>
        <v/>
      </c>
      <c r="BX4" s="12" t="str">
        <f t="shared" si="1"/>
        <v/>
      </c>
      <c r="BY4" s="12" t="str">
        <f t="shared" si="1"/>
        <v/>
      </c>
      <c r="BZ4" s="12" t="str">
        <f t="shared" si="1"/>
        <v/>
      </c>
      <c r="CA4" s="12" t="str">
        <f t="shared" si="1"/>
        <v/>
      </c>
      <c r="CB4" s="12">
        <f t="shared" si="1"/>
        <v>14520860</v>
      </c>
    </row>
    <row r="5" spans="1:80">
      <c r="A5" s="368"/>
      <c r="B5" s="376"/>
      <c r="C5" s="148"/>
      <c r="D5" s="95" t="s">
        <v>61</v>
      </c>
      <c r="E5" s="58" t="s">
        <v>62</v>
      </c>
      <c r="F5" s="57">
        <v>4</v>
      </c>
      <c r="G5" s="105" t="s">
        <v>60</v>
      </c>
      <c r="H5" s="56" t="s">
        <v>18</v>
      </c>
      <c r="I5" s="52">
        <v>8094227</v>
      </c>
      <c r="J5" s="266"/>
      <c r="K5" s="179">
        <v>8094227</v>
      </c>
      <c r="L5" s="179">
        <v>6912200</v>
      </c>
      <c r="M5" s="166">
        <v>2013</v>
      </c>
      <c r="N5" s="143">
        <v>10</v>
      </c>
      <c r="O5" s="179">
        <v>8094227</v>
      </c>
      <c r="P5" s="185">
        <v>691220</v>
      </c>
      <c r="Q5" s="183">
        <v>809422.7</v>
      </c>
      <c r="R5" s="8"/>
      <c r="S5" s="206">
        <v>2023</v>
      </c>
      <c r="T5" s="173">
        <f t="shared" ref="T5" si="12">S5+$N$5</f>
        <v>2033</v>
      </c>
      <c r="U5" s="173">
        <f t="shared" ref="U5" si="13">T5+$N$5</f>
        <v>2043</v>
      </c>
      <c r="V5" s="173">
        <f t="shared" ref="V5" si="14">U5+$N$5</f>
        <v>2053</v>
      </c>
      <c r="W5" s="173">
        <f t="shared" ref="W5" si="15">V5+$N$5</f>
        <v>2063</v>
      </c>
      <c r="X5" s="173">
        <f t="shared" ref="X5" si="16">W5+$N$5</f>
        <v>2073</v>
      </c>
      <c r="Y5" s="173">
        <f t="shared" ref="Y5" si="17">X5+$N$5</f>
        <v>2083</v>
      </c>
      <c r="Z5" s="173">
        <f t="shared" ref="Z5" si="18">Y5+$N$5</f>
        <v>2093</v>
      </c>
      <c r="AA5" s="173">
        <f t="shared" ref="AA5" si="19">Z5+$N$5</f>
        <v>2103</v>
      </c>
      <c r="AB5" s="173">
        <f t="shared" ref="AB5" si="20">AA5+$N$5</f>
        <v>2113</v>
      </c>
      <c r="AC5" s="8"/>
      <c r="AD5" s="12" t="str">
        <f t="shared" si="11"/>
        <v/>
      </c>
      <c r="AE5" s="12" t="str">
        <f t="shared" si="1"/>
        <v/>
      </c>
      <c r="AF5" s="12" t="str">
        <f t="shared" si="1"/>
        <v/>
      </c>
      <c r="AG5" s="12" t="str">
        <f t="shared" si="1"/>
        <v/>
      </c>
      <c r="AH5" s="12" t="str">
        <f t="shared" si="1"/>
        <v/>
      </c>
      <c r="AI5" s="12" t="str">
        <f t="shared" si="1"/>
        <v/>
      </c>
      <c r="AJ5" s="12" t="str">
        <f t="shared" si="1"/>
        <v/>
      </c>
      <c r="AK5" s="12" t="str">
        <f t="shared" si="1"/>
        <v/>
      </c>
      <c r="AL5" s="12" t="str">
        <f t="shared" si="1"/>
        <v/>
      </c>
      <c r="AM5" s="12" t="str">
        <f t="shared" si="1"/>
        <v/>
      </c>
      <c r="AN5" s="12">
        <f t="shared" si="1"/>
        <v>6912200</v>
      </c>
      <c r="AO5" s="12" t="str">
        <f t="shared" si="1"/>
        <v/>
      </c>
      <c r="AP5" s="12" t="str">
        <f t="shared" si="1"/>
        <v/>
      </c>
      <c r="AQ5" s="12" t="str">
        <f t="shared" si="1"/>
        <v/>
      </c>
      <c r="AR5" s="12" t="str">
        <f t="shared" si="1"/>
        <v/>
      </c>
      <c r="AS5" s="12" t="str">
        <f t="shared" si="1"/>
        <v/>
      </c>
      <c r="AT5" s="12" t="str">
        <f t="shared" si="1"/>
        <v/>
      </c>
      <c r="AU5" s="12" t="str">
        <f t="shared" si="1"/>
        <v/>
      </c>
      <c r="AV5" s="12" t="str">
        <f t="shared" si="1"/>
        <v/>
      </c>
      <c r="AW5" s="12" t="str">
        <f t="shared" si="1"/>
        <v/>
      </c>
      <c r="AX5" s="12">
        <f t="shared" si="1"/>
        <v>6912200</v>
      </c>
      <c r="AY5" s="12" t="str">
        <f t="shared" si="1"/>
        <v/>
      </c>
      <c r="AZ5" s="12" t="str">
        <f t="shared" si="1"/>
        <v/>
      </c>
      <c r="BA5" s="12" t="str">
        <f t="shared" si="1"/>
        <v/>
      </c>
      <c r="BB5" s="12" t="str">
        <f t="shared" si="1"/>
        <v/>
      </c>
      <c r="BC5" s="12" t="str">
        <f t="shared" si="1"/>
        <v/>
      </c>
      <c r="BD5" s="12" t="str">
        <f t="shared" si="1"/>
        <v/>
      </c>
      <c r="BE5" s="12" t="str">
        <f t="shared" si="1"/>
        <v/>
      </c>
      <c r="BF5" s="12" t="str">
        <f t="shared" si="1"/>
        <v/>
      </c>
      <c r="BG5" s="12" t="str">
        <f t="shared" si="1"/>
        <v/>
      </c>
      <c r="BH5" s="12">
        <f t="shared" si="1"/>
        <v>6912200</v>
      </c>
      <c r="BI5" s="12" t="str">
        <f t="shared" si="1"/>
        <v/>
      </c>
      <c r="BJ5" s="12" t="str">
        <f t="shared" si="1"/>
        <v/>
      </c>
      <c r="BK5" s="12" t="str">
        <f t="shared" si="1"/>
        <v/>
      </c>
      <c r="BL5" s="12" t="str">
        <f t="shared" si="1"/>
        <v/>
      </c>
      <c r="BM5" s="12" t="str">
        <f t="shared" si="1"/>
        <v/>
      </c>
      <c r="BN5" s="12" t="str">
        <f t="shared" si="1"/>
        <v/>
      </c>
      <c r="BO5" s="12" t="str">
        <f t="shared" si="1"/>
        <v/>
      </c>
      <c r="BP5" s="12" t="str">
        <f t="shared" si="1"/>
        <v/>
      </c>
      <c r="BQ5" s="12" t="str">
        <f t="shared" si="1"/>
        <v/>
      </c>
      <c r="BR5" s="12">
        <f t="shared" si="1"/>
        <v>6912200</v>
      </c>
      <c r="BS5" s="12" t="str">
        <f t="shared" si="1"/>
        <v/>
      </c>
      <c r="BT5" s="12" t="str">
        <f t="shared" si="1"/>
        <v/>
      </c>
      <c r="BU5" s="12" t="str">
        <f t="shared" si="1"/>
        <v/>
      </c>
      <c r="BV5" s="12" t="str">
        <f t="shared" si="1"/>
        <v/>
      </c>
      <c r="BW5" s="12" t="str">
        <f t="shared" si="1"/>
        <v/>
      </c>
      <c r="BX5" s="12" t="str">
        <f t="shared" si="1"/>
        <v/>
      </c>
      <c r="BY5" s="12" t="str">
        <f t="shared" si="1"/>
        <v/>
      </c>
      <c r="BZ5" s="12" t="str">
        <f t="shared" si="1"/>
        <v/>
      </c>
      <c r="CA5" s="12" t="str">
        <f t="shared" si="1"/>
        <v/>
      </c>
      <c r="CB5" s="12">
        <f t="shared" si="1"/>
        <v>6912200</v>
      </c>
    </row>
    <row r="6" spans="1:80">
      <c r="A6" s="368"/>
      <c r="B6" s="376"/>
      <c r="C6" s="149" t="s">
        <v>63</v>
      </c>
      <c r="D6" s="57" t="s">
        <v>64</v>
      </c>
      <c r="E6" s="57" t="s">
        <v>65</v>
      </c>
      <c r="F6" s="57" t="s">
        <v>21</v>
      </c>
      <c r="G6" s="106" t="s">
        <v>60</v>
      </c>
      <c r="H6" s="59" t="s">
        <v>18</v>
      </c>
      <c r="I6" s="52">
        <v>0</v>
      </c>
      <c r="J6" s="266">
        <v>6857143</v>
      </c>
      <c r="K6" s="179">
        <v>6857143</v>
      </c>
      <c r="L6" s="179">
        <v>6857143</v>
      </c>
      <c r="M6" s="166">
        <v>2013</v>
      </c>
      <c r="N6" s="143">
        <v>10</v>
      </c>
      <c r="O6" s="179">
        <v>6857143</v>
      </c>
      <c r="P6" s="185">
        <v>685714.3</v>
      </c>
      <c r="Q6" s="183">
        <v>685714.3</v>
      </c>
      <c r="R6" s="8"/>
      <c r="S6" s="206">
        <v>2023</v>
      </c>
      <c r="T6" s="173">
        <f>S6+$N$6</f>
        <v>2033</v>
      </c>
      <c r="U6" s="173">
        <f t="shared" ref="U6:AB6" si="21">T6+$N$6</f>
        <v>2043</v>
      </c>
      <c r="V6" s="173">
        <f t="shared" si="21"/>
        <v>2053</v>
      </c>
      <c r="W6" s="173">
        <f t="shared" si="21"/>
        <v>2063</v>
      </c>
      <c r="X6" s="173">
        <f t="shared" si="21"/>
        <v>2073</v>
      </c>
      <c r="Y6" s="173">
        <f t="shared" si="21"/>
        <v>2083</v>
      </c>
      <c r="Z6" s="173">
        <f t="shared" si="21"/>
        <v>2093</v>
      </c>
      <c r="AA6" s="173">
        <f t="shared" si="21"/>
        <v>2103</v>
      </c>
      <c r="AB6" s="173">
        <f t="shared" si="21"/>
        <v>2113</v>
      </c>
      <c r="AC6" s="8"/>
      <c r="AD6" s="12" t="str">
        <f t="shared" si="11"/>
        <v/>
      </c>
      <c r="AE6" s="12" t="str">
        <f t="shared" si="1"/>
        <v/>
      </c>
      <c r="AF6" s="12" t="str">
        <f t="shared" si="1"/>
        <v/>
      </c>
      <c r="AG6" s="12" t="str">
        <f t="shared" si="1"/>
        <v/>
      </c>
      <c r="AH6" s="12" t="str">
        <f t="shared" si="1"/>
        <v/>
      </c>
      <c r="AI6" s="12" t="str">
        <f t="shared" si="1"/>
        <v/>
      </c>
      <c r="AJ6" s="12" t="str">
        <f t="shared" si="1"/>
        <v/>
      </c>
      <c r="AK6" s="12" t="str">
        <f t="shared" si="1"/>
        <v/>
      </c>
      <c r="AL6" s="12" t="str">
        <f t="shared" si="1"/>
        <v/>
      </c>
      <c r="AM6" s="12" t="str">
        <f t="shared" si="1"/>
        <v/>
      </c>
      <c r="AN6" s="12">
        <f t="shared" si="1"/>
        <v>6857143</v>
      </c>
      <c r="AO6" s="12" t="str">
        <f t="shared" si="1"/>
        <v/>
      </c>
      <c r="AP6" s="12" t="str">
        <f t="shared" si="1"/>
        <v/>
      </c>
      <c r="AQ6" s="12" t="str">
        <f t="shared" si="1"/>
        <v/>
      </c>
      <c r="AR6" s="12" t="str">
        <f t="shared" si="1"/>
        <v/>
      </c>
      <c r="AS6" s="12" t="str">
        <f t="shared" si="1"/>
        <v/>
      </c>
      <c r="AT6" s="12" t="str">
        <f t="shared" si="1"/>
        <v/>
      </c>
      <c r="AU6" s="12" t="str">
        <f t="shared" si="1"/>
        <v/>
      </c>
      <c r="AV6" s="12" t="str">
        <f t="shared" si="1"/>
        <v/>
      </c>
      <c r="AW6" s="12" t="str">
        <f t="shared" si="1"/>
        <v/>
      </c>
      <c r="AX6" s="12">
        <f t="shared" si="1"/>
        <v>6857143</v>
      </c>
      <c r="AY6" s="12" t="str">
        <f t="shared" si="1"/>
        <v/>
      </c>
      <c r="AZ6" s="12" t="str">
        <f t="shared" si="1"/>
        <v/>
      </c>
      <c r="BA6" s="12" t="str">
        <f t="shared" si="1"/>
        <v/>
      </c>
      <c r="BB6" s="12" t="str">
        <f t="shared" si="1"/>
        <v/>
      </c>
      <c r="BC6" s="12" t="str">
        <f t="shared" si="1"/>
        <v/>
      </c>
      <c r="BD6" s="12" t="str">
        <f t="shared" si="1"/>
        <v/>
      </c>
      <c r="BE6" s="12" t="str">
        <f t="shared" si="1"/>
        <v/>
      </c>
      <c r="BF6" s="12" t="str">
        <f t="shared" si="1"/>
        <v/>
      </c>
      <c r="BG6" s="12" t="str">
        <f t="shared" si="1"/>
        <v/>
      </c>
      <c r="BH6" s="12">
        <f t="shared" si="1"/>
        <v>6857143</v>
      </c>
      <c r="BI6" s="12" t="str">
        <f t="shared" si="1"/>
        <v/>
      </c>
      <c r="BJ6" s="12" t="str">
        <f t="shared" si="1"/>
        <v/>
      </c>
      <c r="BK6" s="12" t="str">
        <f t="shared" si="1"/>
        <v/>
      </c>
      <c r="BL6" s="12" t="str">
        <f t="shared" si="1"/>
        <v/>
      </c>
      <c r="BM6" s="12" t="str">
        <f t="shared" si="1"/>
        <v/>
      </c>
      <c r="BN6" s="12" t="str">
        <f t="shared" si="1"/>
        <v/>
      </c>
      <c r="BO6" s="12" t="str">
        <f t="shared" si="1"/>
        <v/>
      </c>
      <c r="BP6" s="12" t="str">
        <f t="shared" si="1"/>
        <v/>
      </c>
      <c r="BQ6" s="12" t="str">
        <f t="shared" si="1"/>
        <v/>
      </c>
      <c r="BR6" s="12">
        <f t="shared" si="1"/>
        <v>6857143</v>
      </c>
      <c r="BS6" s="12" t="str">
        <f t="shared" si="1"/>
        <v/>
      </c>
      <c r="BT6" s="12" t="str">
        <f t="shared" si="1"/>
        <v/>
      </c>
      <c r="BU6" s="12" t="str">
        <f t="shared" si="1"/>
        <v/>
      </c>
      <c r="BV6" s="12" t="str">
        <f t="shared" si="1"/>
        <v/>
      </c>
      <c r="BW6" s="12" t="str">
        <f t="shared" si="1"/>
        <v/>
      </c>
      <c r="BX6" s="12" t="str">
        <f t="shared" si="1"/>
        <v/>
      </c>
      <c r="BY6" s="12" t="str">
        <f t="shared" si="1"/>
        <v/>
      </c>
      <c r="BZ6" s="12" t="str">
        <f t="shared" si="1"/>
        <v/>
      </c>
      <c r="CA6" s="12" t="str">
        <f t="shared" si="1"/>
        <v/>
      </c>
      <c r="CB6" s="12">
        <f t="shared" si="1"/>
        <v>6857143</v>
      </c>
    </row>
    <row r="7" spans="1:80" ht="12.75" customHeight="1" thickBot="1">
      <c r="A7" s="369"/>
      <c r="B7" s="377"/>
      <c r="C7" s="150"/>
      <c r="D7" s="60" t="s">
        <v>22</v>
      </c>
      <c r="E7" s="60" t="s">
        <v>66</v>
      </c>
      <c r="F7" s="61">
        <v>1</v>
      </c>
      <c r="G7" s="131" t="s">
        <v>60</v>
      </c>
      <c r="H7" s="89" t="s">
        <v>18</v>
      </c>
      <c r="I7" s="93">
        <v>1463757</v>
      </c>
      <c r="J7" s="267"/>
      <c r="K7" s="180">
        <v>1463757</v>
      </c>
      <c r="L7" s="180">
        <v>1250000</v>
      </c>
      <c r="M7" s="164">
        <v>2013</v>
      </c>
      <c r="N7" s="144">
        <v>10</v>
      </c>
      <c r="O7" s="180">
        <v>1463757</v>
      </c>
      <c r="P7" s="189">
        <v>125000</v>
      </c>
      <c r="Q7" s="177">
        <v>146375.70000000001</v>
      </c>
      <c r="R7" s="8"/>
      <c r="S7" s="206">
        <v>2023</v>
      </c>
      <c r="T7" s="173">
        <f t="shared" ref="T7" si="22">S7+$N$7</f>
        <v>2033</v>
      </c>
      <c r="U7" s="173">
        <f t="shared" ref="U7" si="23">T7+$N$7</f>
        <v>2043</v>
      </c>
      <c r="V7" s="173">
        <f t="shared" ref="V7" si="24">U7+$N$7</f>
        <v>2053</v>
      </c>
      <c r="W7" s="173">
        <f t="shared" ref="W7" si="25">V7+$N$7</f>
        <v>2063</v>
      </c>
      <c r="X7" s="173">
        <f t="shared" ref="X7" si="26">W7+$N$7</f>
        <v>2073</v>
      </c>
      <c r="Y7" s="173">
        <f t="shared" ref="Y7" si="27">X7+$N$7</f>
        <v>2083</v>
      </c>
      <c r="Z7" s="173">
        <f t="shared" ref="Z7" si="28">Y7+$N$7</f>
        <v>2093</v>
      </c>
      <c r="AA7" s="173">
        <f t="shared" ref="AA7" si="29">Z7+$N$7</f>
        <v>2103</v>
      </c>
      <c r="AB7" s="173">
        <f t="shared" ref="AB7" si="30">AA7+$N$7</f>
        <v>2113</v>
      </c>
      <c r="AC7" s="8"/>
      <c r="AD7" s="12" t="str">
        <f t="shared" si="11"/>
        <v/>
      </c>
      <c r="AE7" s="12" t="str">
        <f t="shared" si="1"/>
        <v/>
      </c>
      <c r="AF7" s="12" t="str">
        <f t="shared" si="1"/>
        <v/>
      </c>
      <c r="AG7" s="12" t="str">
        <f t="shared" si="1"/>
        <v/>
      </c>
      <c r="AH7" s="12" t="str">
        <f t="shared" si="1"/>
        <v/>
      </c>
      <c r="AI7" s="12" t="str">
        <f t="shared" si="1"/>
        <v/>
      </c>
      <c r="AJ7" s="12" t="str">
        <f t="shared" si="1"/>
        <v/>
      </c>
      <c r="AK7" s="12" t="str">
        <f t="shared" si="1"/>
        <v/>
      </c>
      <c r="AL7" s="12" t="str">
        <f t="shared" si="1"/>
        <v/>
      </c>
      <c r="AM7" s="12" t="str">
        <f t="shared" si="1"/>
        <v/>
      </c>
      <c r="AN7" s="12">
        <f t="shared" si="1"/>
        <v>1250000</v>
      </c>
      <c r="AO7" s="12" t="str">
        <f t="shared" si="1"/>
        <v/>
      </c>
      <c r="AP7" s="12" t="str">
        <f t="shared" si="1"/>
        <v/>
      </c>
      <c r="AQ7" s="12" t="str">
        <f t="shared" si="1"/>
        <v/>
      </c>
      <c r="AR7" s="12" t="str">
        <f t="shared" si="1"/>
        <v/>
      </c>
      <c r="AS7" s="12" t="str">
        <f t="shared" si="1"/>
        <v/>
      </c>
      <c r="AT7" s="12" t="str">
        <f t="shared" si="1"/>
        <v/>
      </c>
      <c r="AU7" s="12" t="str">
        <f t="shared" si="1"/>
        <v/>
      </c>
      <c r="AV7" s="12" t="str">
        <f t="shared" si="1"/>
        <v/>
      </c>
      <c r="AW7" s="12" t="str">
        <f t="shared" si="1"/>
        <v/>
      </c>
      <c r="AX7" s="12">
        <f t="shared" si="1"/>
        <v>1250000</v>
      </c>
      <c r="AY7" s="12" t="str">
        <f t="shared" si="1"/>
        <v/>
      </c>
      <c r="AZ7" s="12" t="str">
        <f t="shared" si="1"/>
        <v/>
      </c>
      <c r="BA7" s="12" t="str">
        <f t="shared" si="1"/>
        <v/>
      </c>
      <c r="BB7" s="12" t="str">
        <f t="shared" si="1"/>
        <v/>
      </c>
      <c r="BC7" s="12" t="str">
        <f t="shared" si="1"/>
        <v/>
      </c>
      <c r="BD7" s="12" t="str">
        <f t="shared" si="1"/>
        <v/>
      </c>
      <c r="BE7" s="12" t="str">
        <f t="shared" si="1"/>
        <v/>
      </c>
      <c r="BF7" s="12" t="str">
        <f t="shared" si="1"/>
        <v/>
      </c>
      <c r="BG7" s="12" t="str">
        <f t="shared" si="1"/>
        <v/>
      </c>
      <c r="BH7" s="12">
        <f t="shared" si="1"/>
        <v>1250000</v>
      </c>
      <c r="BI7" s="12" t="str">
        <f t="shared" si="1"/>
        <v/>
      </c>
      <c r="BJ7" s="12" t="str">
        <f t="shared" si="1"/>
        <v/>
      </c>
      <c r="BK7" s="12" t="str">
        <f t="shared" si="1"/>
        <v/>
      </c>
      <c r="BL7" s="12" t="str">
        <f t="shared" si="1"/>
        <v/>
      </c>
      <c r="BM7" s="12" t="str">
        <f t="shared" si="1"/>
        <v/>
      </c>
      <c r="BN7" s="12" t="str">
        <f t="shared" si="1"/>
        <v/>
      </c>
      <c r="BO7" s="12" t="str">
        <f t="shared" si="1"/>
        <v/>
      </c>
      <c r="BP7" s="12" t="str">
        <f t="shared" si="1"/>
        <v/>
      </c>
      <c r="BQ7" s="12" t="str">
        <f t="shared" si="1"/>
        <v/>
      </c>
      <c r="BR7" s="12">
        <f t="shared" si="1"/>
        <v>1250000</v>
      </c>
      <c r="BS7" s="12" t="str">
        <f t="shared" si="1"/>
        <v/>
      </c>
      <c r="BT7" s="12" t="str">
        <f t="shared" si="1"/>
        <v/>
      </c>
      <c r="BU7" s="12" t="str">
        <f t="shared" si="1"/>
        <v/>
      </c>
      <c r="BV7" s="12" t="str">
        <f t="shared" si="1"/>
        <v/>
      </c>
      <c r="BW7" s="12" t="str">
        <f t="shared" si="1"/>
        <v/>
      </c>
      <c r="BX7" s="12" t="str">
        <f t="shared" si="1"/>
        <v/>
      </c>
      <c r="BY7" s="12" t="str">
        <f t="shared" si="1"/>
        <v/>
      </c>
      <c r="BZ7" s="12" t="str">
        <f t="shared" si="1"/>
        <v/>
      </c>
      <c r="CA7" s="12" t="str">
        <f t="shared" si="1"/>
        <v/>
      </c>
      <c r="CB7" s="12">
        <f t="shared" si="1"/>
        <v>1250000</v>
      </c>
    </row>
    <row r="8" spans="1:80">
      <c r="A8" s="329" t="s">
        <v>19</v>
      </c>
      <c r="B8" s="373" t="s">
        <v>67</v>
      </c>
      <c r="C8" s="151" t="s">
        <v>26</v>
      </c>
      <c r="D8" s="62" t="s">
        <v>68</v>
      </c>
      <c r="E8" s="63" t="s">
        <v>69</v>
      </c>
      <c r="F8" s="64">
        <v>6</v>
      </c>
      <c r="G8" s="103" t="s">
        <v>70</v>
      </c>
      <c r="H8" s="63" t="s">
        <v>17</v>
      </c>
      <c r="I8" s="92">
        <v>0</v>
      </c>
      <c r="J8" s="268">
        <v>1714286</v>
      </c>
      <c r="K8" s="181">
        <v>1714286</v>
      </c>
      <c r="L8" s="181">
        <v>1714286</v>
      </c>
      <c r="M8" s="167">
        <v>1998</v>
      </c>
      <c r="N8" s="145">
        <v>50</v>
      </c>
      <c r="O8" s="187">
        <v>857143</v>
      </c>
      <c r="P8" s="184">
        <v>34285.72</v>
      </c>
      <c r="Q8" s="174">
        <v>17142.86</v>
      </c>
      <c r="R8" s="8"/>
      <c r="S8" s="206">
        <v>2038</v>
      </c>
      <c r="T8" s="173">
        <f t="shared" ref="T8" si="31">S8+$N$8</f>
        <v>2088</v>
      </c>
      <c r="U8" s="173">
        <f t="shared" ref="U8" si="32">T8+$N$8</f>
        <v>2138</v>
      </c>
      <c r="V8" s="173">
        <f t="shared" ref="V8" si="33">U8+$N$8</f>
        <v>2188</v>
      </c>
      <c r="W8" s="173">
        <f t="shared" ref="W8" si="34">V8+$N$8</f>
        <v>2238</v>
      </c>
      <c r="X8" s="173">
        <f t="shared" ref="X8" si="35">W8+$N$8</f>
        <v>2288</v>
      </c>
      <c r="Y8" s="173">
        <f t="shared" ref="Y8" si="36">X8+$N$8</f>
        <v>2338</v>
      </c>
      <c r="Z8" s="173">
        <f t="shared" ref="Z8" si="37">Y8+$N$8</f>
        <v>2388</v>
      </c>
      <c r="AA8" s="173">
        <f t="shared" ref="AA8" si="38">Z8+$N$8</f>
        <v>2438</v>
      </c>
      <c r="AB8" s="173">
        <f t="shared" ref="AB8" si="39">AA8+$N$8</f>
        <v>2488</v>
      </c>
      <c r="AC8" s="8"/>
      <c r="AD8" s="12" t="str">
        <f t="shared" si="11"/>
        <v/>
      </c>
      <c r="AE8" s="12" t="str">
        <f t="shared" si="1"/>
        <v/>
      </c>
      <c r="AF8" s="12" t="str">
        <f t="shared" si="1"/>
        <v/>
      </c>
      <c r="AG8" s="12" t="str">
        <f t="shared" si="1"/>
        <v/>
      </c>
      <c r="AH8" s="12" t="str">
        <f t="shared" si="1"/>
        <v/>
      </c>
      <c r="AI8" s="12" t="str">
        <f t="shared" si="1"/>
        <v/>
      </c>
      <c r="AJ8" s="12" t="str">
        <f t="shared" ref="AJ8:AY23" si="40">IF(ISERROR(HLOOKUP(AJ$2,$S8:$AB8,1,FALSE)),"",$L8)</f>
        <v/>
      </c>
      <c r="AK8" s="12" t="str">
        <f t="shared" si="40"/>
        <v/>
      </c>
      <c r="AL8" s="12" t="str">
        <f t="shared" si="40"/>
        <v/>
      </c>
      <c r="AM8" s="12" t="str">
        <f t="shared" si="40"/>
        <v/>
      </c>
      <c r="AN8" s="12" t="str">
        <f t="shared" si="40"/>
        <v/>
      </c>
      <c r="AO8" s="12" t="str">
        <f t="shared" si="40"/>
        <v/>
      </c>
      <c r="AP8" s="12" t="str">
        <f t="shared" si="40"/>
        <v/>
      </c>
      <c r="AQ8" s="12" t="str">
        <f t="shared" si="40"/>
        <v/>
      </c>
      <c r="AR8" s="12" t="str">
        <f t="shared" si="40"/>
        <v/>
      </c>
      <c r="AS8" s="12" t="str">
        <f t="shared" si="40"/>
        <v/>
      </c>
      <c r="AT8" s="12" t="str">
        <f t="shared" si="40"/>
        <v/>
      </c>
      <c r="AU8" s="12" t="str">
        <f t="shared" si="40"/>
        <v/>
      </c>
      <c r="AV8" s="12" t="str">
        <f t="shared" si="40"/>
        <v/>
      </c>
      <c r="AW8" s="12" t="str">
        <f t="shared" si="40"/>
        <v/>
      </c>
      <c r="AX8" s="12" t="str">
        <f t="shared" si="40"/>
        <v/>
      </c>
      <c r="AY8" s="12" t="str">
        <f t="shared" si="40"/>
        <v/>
      </c>
      <c r="AZ8" s="12" t="str">
        <f t="shared" ref="AZ8:BO23" si="41">IF(ISERROR(HLOOKUP(AZ$2,$S8:$AB8,1,FALSE)),"",$L8)</f>
        <v/>
      </c>
      <c r="BA8" s="12" t="str">
        <f t="shared" si="41"/>
        <v/>
      </c>
      <c r="BB8" s="12" t="str">
        <f t="shared" si="41"/>
        <v/>
      </c>
      <c r="BC8" s="12">
        <f t="shared" si="41"/>
        <v>1714286</v>
      </c>
      <c r="BD8" s="12" t="str">
        <f t="shared" si="41"/>
        <v/>
      </c>
      <c r="BE8" s="12" t="str">
        <f t="shared" si="41"/>
        <v/>
      </c>
      <c r="BF8" s="12" t="str">
        <f t="shared" si="41"/>
        <v/>
      </c>
      <c r="BG8" s="12" t="str">
        <f t="shared" si="41"/>
        <v/>
      </c>
      <c r="BH8" s="12" t="str">
        <f t="shared" si="41"/>
        <v/>
      </c>
      <c r="BI8" s="12" t="str">
        <f t="shared" si="41"/>
        <v/>
      </c>
      <c r="BJ8" s="12" t="str">
        <f t="shared" si="41"/>
        <v/>
      </c>
      <c r="BK8" s="12" t="str">
        <f t="shared" si="41"/>
        <v/>
      </c>
      <c r="BL8" s="12" t="str">
        <f t="shared" si="41"/>
        <v/>
      </c>
      <c r="BM8" s="12" t="str">
        <f t="shared" si="41"/>
        <v/>
      </c>
      <c r="BN8" s="12" t="str">
        <f t="shared" si="41"/>
        <v/>
      </c>
      <c r="BO8" s="12" t="str">
        <f t="shared" si="41"/>
        <v/>
      </c>
      <c r="BP8" s="12" t="str">
        <f t="shared" ref="BP8:CB22" si="42">IF(ISERROR(HLOOKUP(BP$2,$S8:$AB8,1,FALSE)),"",$L8)</f>
        <v/>
      </c>
      <c r="BQ8" s="12" t="str">
        <f t="shared" si="42"/>
        <v/>
      </c>
      <c r="BR8" s="12" t="str">
        <f t="shared" si="42"/>
        <v/>
      </c>
      <c r="BS8" s="12" t="str">
        <f t="shared" si="42"/>
        <v/>
      </c>
      <c r="BT8" s="12" t="str">
        <f t="shared" si="42"/>
        <v/>
      </c>
      <c r="BU8" s="12" t="str">
        <f t="shared" si="42"/>
        <v/>
      </c>
      <c r="BV8" s="12" t="str">
        <f t="shared" si="42"/>
        <v/>
      </c>
      <c r="BW8" s="12" t="str">
        <f t="shared" si="42"/>
        <v/>
      </c>
      <c r="BX8" s="12" t="str">
        <f t="shared" si="42"/>
        <v/>
      </c>
      <c r="BY8" s="12" t="str">
        <f t="shared" si="42"/>
        <v/>
      </c>
      <c r="BZ8" s="12" t="str">
        <f t="shared" si="42"/>
        <v/>
      </c>
      <c r="CA8" s="12" t="str">
        <f t="shared" si="42"/>
        <v/>
      </c>
      <c r="CB8" s="12" t="str">
        <f t="shared" si="42"/>
        <v/>
      </c>
    </row>
    <row r="9" spans="1:80" ht="13.5" thickBot="1">
      <c r="A9" s="329"/>
      <c r="B9" s="375"/>
      <c r="C9" s="134"/>
      <c r="D9" s="51" t="s">
        <v>71</v>
      </c>
      <c r="E9" s="125" t="s">
        <v>72</v>
      </c>
      <c r="F9" s="125">
        <v>1</v>
      </c>
      <c r="G9" s="124" t="s">
        <v>60</v>
      </c>
      <c r="H9" s="51" t="s">
        <v>18</v>
      </c>
      <c r="I9" s="96">
        <v>0</v>
      </c>
      <c r="J9" s="269">
        <v>2000000</v>
      </c>
      <c r="K9" s="309">
        <v>2000000</v>
      </c>
      <c r="L9" s="309">
        <v>2000000</v>
      </c>
      <c r="M9" s="169">
        <v>1998</v>
      </c>
      <c r="N9" s="146">
        <v>10</v>
      </c>
      <c r="O9" s="188">
        <v>1400000</v>
      </c>
      <c r="P9" s="189">
        <v>200000</v>
      </c>
      <c r="Q9" s="177">
        <v>140000</v>
      </c>
      <c r="R9" s="8"/>
      <c r="S9" s="206">
        <v>2020</v>
      </c>
      <c r="T9" s="173">
        <f t="shared" ref="T9" si="43">S9+$N$9</f>
        <v>2030</v>
      </c>
      <c r="U9" s="173">
        <f t="shared" ref="U9" si="44">T9+$N$9</f>
        <v>2040</v>
      </c>
      <c r="V9" s="173">
        <f t="shared" ref="V9" si="45">U9+$N$9</f>
        <v>2050</v>
      </c>
      <c r="W9" s="173">
        <f t="shared" ref="W9" si="46">V9+$N$9</f>
        <v>2060</v>
      </c>
      <c r="X9" s="173">
        <f t="shared" ref="X9" si="47">W9+$N$9</f>
        <v>2070</v>
      </c>
      <c r="Y9" s="173">
        <f t="shared" ref="Y9" si="48">X9+$N$9</f>
        <v>2080</v>
      </c>
      <c r="Z9" s="173">
        <f t="shared" ref="Z9" si="49">Y9+$N$9</f>
        <v>2090</v>
      </c>
      <c r="AA9" s="173">
        <f t="shared" ref="AA9" si="50">Z9+$N$9</f>
        <v>2100</v>
      </c>
      <c r="AB9" s="173">
        <f t="shared" ref="AB9" si="51">AA9+$N$9</f>
        <v>2110</v>
      </c>
      <c r="AC9" s="8"/>
      <c r="AD9" s="12" t="str">
        <f t="shared" si="11"/>
        <v/>
      </c>
      <c r="AE9" s="12" t="str">
        <f t="shared" si="11"/>
        <v/>
      </c>
      <c r="AF9" s="12" t="str">
        <f t="shared" si="11"/>
        <v/>
      </c>
      <c r="AG9" s="12" t="str">
        <f t="shared" si="11"/>
        <v/>
      </c>
      <c r="AH9" s="12" t="str">
        <f t="shared" si="11"/>
        <v/>
      </c>
      <c r="AI9" s="12" t="str">
        <f t="shared" si="11"/>
        <v/>
      </c>
      <c r="AJ9" s="12" t="str">
        <f t="shared" si="11"/>
        <v/>
      </c>
      <c r="AK9" s="12">
        <f t="shared" si="11"/>
        <v>2000000</v>
      </c>
      <c r="AL9" s="12" t="str">
        <f t="shared" si="11"/>
        <v/>
      </c>
      <c r="AM9" s="12" t="str">
        <f t="shared" si="11"/>
        <v/>
      </c>
      <c r="AN9" s="12" t="str">
        <f t="shared" si="11"/>
        <v/>
      </c>
      <c r="AO9" s="12" t="str">
        <f t="shared" si="11"/>
        <v/>
      </c>
      <c r="AP9" s="12" t="str">
        <f t="shared" si="11"/>
        <v/>
      </c>
      <c r="AQ9" s="12" t="str">
        <f t="shared" si="11"/>
        <v/>
      </c>
      <c r="AR9" s="12" t="str">
        <f t="shared" si="11"/>
        <v/>
      </c>
      <c r="AS9" s="12" t="str">
        <f t="shared" si="11"/>
        <v/>
      </c>
      <c r="AT9" s="12" t="str">
        <f t="shared" si="40"/>
        <v/>
      </c>
      <c r="AU9" s="12">
        <f t="shared" si="40"/>
        <v>2000000</v>
      </c>
      <c r="AV9" s="12" t="str">
        <f t="shared" si="40"/>
        <v/>
      </c>
      <c r="AW9" s="12" t="str">
        <f t="shared" si="40"/>
        <v/>
      </c>
      <c r="AX9" s="12" t="str">
        <f t="shared" si="40"/>
        <v/>
      </c>
      <c r="AY9" s="12" t="str">
        <f t="shared" si="40"/>
        <v/>
      </c>
      <c r="AZ9" s="12" t="str">
        <f t="shared" si="41"/>
        <v/>
      </c>
      <c r="BA9" s="12" t="str">
        <f t="shared" si="41"/>
        <v/>
      </c>
      <c r="BB9" s="12" t="str">
        <f t="shared" si="41"/>
        <v/>
      </c>
      <c r="BC9" s="12" t="str">
        <f t="shared" si="41"/>
        <v/>
      </c>
      <c r="BD9" s="12" t="str">
        <f t="shared" si="41"/>
        <v/>
      </c>
      <c r="BE9" s="12">
        <f t="shared" si="41"/>
        <v>2000000</v>
      </c>
      <c r="BF9" s="12" t="str">
        <f t="shared" si="41"/>
        <v/>
      </c>
      <c r="BG9" s="12" t="str">
        <f t="shared" si="41"/>
        <v/>
      </c>
      <c r="BH9" s="12" t="str">
        <f t="shared" si="41"/>
        <v/>
      </c>
      <c r="BI9" s="12" t="str">
        <f t="shared" si="41"/>
        <v/>
      </c>
      <c r="BJ9" s="12" t="str">
        <f t="shared" si="41"/>
        <v/>
      </c>
      <c r="BK9" s="12" t="str">
        <f t="shared" si="41"/>
        <v/>
      </c>
      <c r="BL9" s="12" t="str">
        <f t="shared" si="41"/>
        <v/>
      </c>
      <c r="BM9" s="12" t="str">
        <f t="shared" si="41"/>
        <v/>
      </c>
      <c r="BN9" s="12" t="str">
        <f t="shared" si="41"/>
        <v/>
      </c>
      <c r="BO9" s="12">
        <f t="shared" si="41"/>
        <v>2000000</v>
      </c>
      <c r="BP9" s="12" t="str">
        <f t="shared" si="42"/>
        <v/>
      </c>
      <c r="BQ9" s="12" t="str">
        <f t="shared" si="42"/>
        <v/>
      </c>
      <c r="BR9" s="12" t="str">
        <f t="shared" si="42"/>
        <v/>
      </c>
      <c r="BS9" s="12" t="str">
        <f t="shared" si="42"/>
        <v/>
      </c>
      <c r="BT9" s="12" t="str">
        <f t="shared" si="42"/>
        <v/>
      </c>
      <c r="BU9" s="12" t="str">
        <f t="shared" si="42"/>
        <v/>
      </c>
      <c r="BV9" s="12" t="str">
        <f t="shared" si="42"/>
        <v/>
      </c>
      <c r="BW9" s="12" t="str">
        <f t="shared" si="42"/>
        <v/>
      </c>
      <c r="BX9" s="12" t="str">
        <f t="shared" si="42"/>
        <v/>
      </c>
      <c r="BY9" s="12">
        <f t="shared" si="42"/>
        <v>2000000</v>
      </c>
      <c r="BZ9" s="12" t="str">
        <f t="shared" si="42"/>
        <v/>
      </c>
      <c r="CA9" s="12" t="str">
        <f t="shared" si="42"/>
        <v/>
      </c>
      <c r="CB9" s="12" t="str">
        <f t="shared" si="42"/>
        <v/>
      </c>
    </row>
    <row r="10" spans="1:80">
      <c r="A10" s="328" t="s">
        <v>23</v>
      </c>
      <c r="B10" s="373" t="s">
        <v>73</v>
      </c>
      <c r="C10" s="152" t="s">
        <v>74</v>
      </c>
      <c r="D10" s="48" t="s">
        <v>68</v>
      </c>
      <c r="E10" s="68" t="s">
        <v>75</v>
      </c>
      <c r="F10" s="69">
        <v>48</v>
      </c>
      <c r="G10" s="108" t="s">
        <v>70</v>
      </c>
      <c r="H10" s="48" t="s">
        <v>17</v>
      </c>
      <c r="I10" s="49">
        <v>0</v>
      </c>
      <c r="J10" s="264">
        <v>4518429</v>
      </c>
      <c r="K10" s="178">
        <v>4518429</v>
      </c>
      <c r="L10" s="178">
        <v>4518429</v>
      </c>
      <c r="M10" s="165">
        <v>1998</v>
      </c>
      <c r="N10" s="142">
        <v>50</v>
      </c>
      <c r="O10" s="190">
        <v>3253268.88</v>
      </c>
      <c r="P10" s="184">
        <v>90368.58</v>
      </c>
      <c r="Q10" s="174">
        <v>65065.3776</v>
      </c>
      <c r="R10" s="8"/>
      <c r="S10" s="206">
        <v>2049</v>
      </c>
      <c r="T10" s="173">
        <f>S10+$N$10</f>
        <v>2099</v>
      </c>
      <c r="U10" s="173">
        <f t="shared" ref="U10:AB10" si="52">T10+$N$10</f>
        <v>2149</v>
      </c>
      <c r="V10" s="173">
        <f t="shared" si="52"/>
        <v>2199</v>
      </c>
      <c r="W10" s="173">
        <f t="shared" si="52"/>
        <v>2249</v>
      </c>
      <c r="X10" s="173">
        <f t="shared" si="52"/>
        <v>2299</v>
      </c>
      <c r="Y10" s="173">
        <f t="shared" si="52"/>
        <v>2349</v>
      </c>
      <c r="Z10" s="173">
        <f t="shared" si="52"/>
        <v>2399</v>
      </c>
      <c r="AA10" s="173">
        <f t="shared" si="52"/>
        <v>2449</v>
      </c>
      <c r="AB10" s="173">
        <f t="shared" si="52"/>
        <v>2499</v>
      </c>
      <c r="AC10" s="8"/>
      <c r="AD10" s="12" t="str">
        <f t="shared" si="11"/>
        <v/>
      </c>
      <c r="AE10" s="12" t="str">
        <f t="shared" si="11"/>
        <v/>
      </c>
      <c r="AF10" s="12" t="str">
        <f t="shared" si="11"/>
        <v/>
      </c>
      <c r="AG10" s="12" t="str">
        <f t="shared" si="11"/>
        <v/>
      </c>
      <c r="AH10" s="12" t="str">
        <f t="shared" si="11"/>
        <v/>
      </c>
      <c r="AI10" s="12" t="str">
        <f t="shared" si="11"/>
        <v/>
      </c>
      <c r="AJ10" s="12" t="str">
        <f t="shared" si="11"/>
        <v/>
      </c>
      <c r="AK10" s="12" t="str">
        <f t="shared" si="11"/>
        <v/>
      </c>
      <c r="AL10" s="12" t="str">
        <f t="shared" si="11"/>
        <v/>
      </c>
      <c r="AM10" s="12" t="str">
        <f t="shared" si="11"/>
        <v/>
      </c>
      <c r="AN10" s="12" t="str">
        <f t="shared" si="11"/>
        <v/>
      </c>
      <c r="AO10" s="12" t="str">
        <f t="shared" si="11"/>
        <v/>
      </c>
      <c r="AP10" s="12" t="str">
        <f t="shared" si="11"/>
        <v/>
      </c>
      <c r="AQ10" s="12" t="str">
        <f t="shared" si="11"/>
        <v/>
      </c>
      <c r="AR10" s="12" t="str">
        <f t="shared" si="11"/>
        <v/>
      </c>
      <c r="AS10" s="12" t="str">
        <f t="shared" si="11"/>
        <v/>
      </c>
      <c r="AT10" s="12" t="str">
        <f t="shared" si="40"/>
        <v/>
      </c>
      <c r="AU10" s="12" t="str">
        <f t="shared" si="40"/>
        <v/>
      </c>
      <c r="AV10" s="12" t="str">
        <f t="shared" si="40"/>
        <v/>
      </c>
      <c r="AW10" s="12" t="str">
        <f t="shared" si="40"/>
        <v/>
      </c>
      <c r="AX10" s="12" t="str">
        <f t="shared" si="40"/>
        <v/>
      </c>
      <c r="AY10" s="12" t="str">
        <f t="shared" si="40"/>
        <v/>
      </c>
      <c r="AZ10" s="12" t="str">
        <f t="shared" si="41"/>
        <v/>
      </c>
      <c r="BA10" s="12" t="str">
        <f t="shared" si="41"/>
        <v/>
      </c>
      <c r="BB10" s="12" t="str">
        <f t="shared" si="41"/>
        <v/>
      </c>
      <c r="BC10" s="12" t="str">
        <f t="shared" si="41"/>
        <v/>
      </c>
      <c r="BD10" s="12" t="str">
        <f t="shared" si="41"/>
        <v/>
      </c>
      <c r="BE10" s="12" t="str">
        <f t="shared" si="41"/>
        <v/>
      </c>
      <c r="BF10" s="12" t="str">
        <f t="shared" si="41"/>
        <v/>
      </c>
      <c r="BG10" s="12" t="str">
        <f t="shared" si="41"/>
        <v/>
      </c>
      <c r="BH10" s="12" t="str">
        <f t="shared" si="41"/>
        <v/>
      </c>
      <c r="BI10" s="12" t="str">
        <f t="shared" si="41"/>
        <v/>
      </c>
      <c r="BJ10" s="12" t="str">
        <f t="shared" si="41"/>
        <v/>
      </c>
      <c r="BK10" s="12" t="str">
        <f t="shared" si="41"/>
        <v/>
      </c>
      <c r="BL10" s="12" t="str">
        <f t="shared" si="41"/>
        <v/>
      </c>
      <c r="BM10" s="12" t="str">
        <f t="shared" si="41"/>
        <v/>
      </c>
      <c r="BN10" s="12">
        <f t="shared" si="41"/>
        <v>4518429</v>
      </c>
      <c r="BO10" s="12" t="str">
        <f t="shared" si="41"/>
        <v/>
      </c>
      <c r="BP10" s="12" t="str">
        <f t="shared" si="42"/>
        <v/>
      </c>
      <c r="BQ10" s="12" t="str">
        <f t="shared" si="42"/>
        <v/>
      </c>
      <c r="BR10" s="12" t="str">
        <f t="shared" si="42"/>
        <v/>
      </c>
      <c r="BS10" s="12" t="str">
        <f t="shared" si="42"/>
        <v/>
      </c>
      <c r="BT10" s="12" t="str">
        <f t="shared" si="42"/>
        <v/>
      </c>
      <c r="BU10" s="12" t="str">
        <f t="shared" si="42"/>
        <v/>
      </c>
      <c r="BV10" s="12" t="str">
        <f t="shared" si="42"/>
        <v/>
      </c>
      <c r="BW10" s="12" t="str">
        <f t="shared" si="42"/>
        <v/>
      </c>
      <c r="BX10" s="12" t="str">
        <f t="shared" si="42"/>
        <v/>
      </c>
      <c r="BY10" s="12" t="str">
        <f t="shared" si="42"/>
        <v/>
      </c>
      <c r="BZ10" s="12" t="str">
        <f t="shared" si="42"/>
        <v/>
      </c>
      <c r="CA10" s="12" t="str">
        <f t="shared" si="42"/>
        <v/>
      </c>
      <c r="CB10" s="12" t="str">
        <f t="shared" si="42"/>
        <v/>
      </c>
    </row>
    <row r="11" spans="1:80" ht="12.75" customHeight="1">
      <c r="A11" s="329"/>
      <c r="B11" s="374"/>
      <c r="C11" s="153"/>
      <c r="D11" s="56" t="s">
        <v>20</v>
      </c>
      <c r="E11" s="70" t="s">
        <v>76</v>
      </c>
      <c r="F11" s="58" t="s">
        <v>77</v>
      </c>
      <c r="G11" s="109" t="s">
        <v>60</v>
      </c>
      <c r="H11" s="56" t="s">
        <v>18</v>
      </c>
      <c r="I11" s="52">
        <v>0</v>
      </c>
      <c r="J11" s="266">
        <v>3371429</v>
      </c>
      <c r="K11" s="179">
        <v>3371429</v>
      </c>
      <c r="L11" s="179">
        <v>3371429</v>
      </c>
      <c r="M11" s="166">
        <v>1998</v>
      </c>
      <c r="N11" s="143">
        <v>10</v>
      </c>
      <c r="O11" s="191">
        <v>1685714.5</v>
      </c>
      <c r="P11" s="185">
        <v>337142.9</v>
      </c>
      <c r="Q11" s="183">
        <v>168571.45</v>
      </c>
      <c r="R11" s="8"/>
      <c r="S11" s="206">
        <v>2018</v>
      </c>
      <c r="T11" s="173">
        <f t="shared" ref="T11" si="53">S11+$N$11</f>
        <v>2028</v>
      </c>
      <c r="U11" s="173">
        <f t="shared" ref="U11" si="54">T11+$N$11</f>
        <v>2038</v>
      </c>
      <c r="V11" s="173">
        <f t="shared" ref="V11" si="55">U11+$N$11</f>
        <v>2048</v>
      </c>
      <c r="W11" s="173">
        <f t="shared" ref="W11" si="56">V11+$N$11</f>
        <v>2058</v>
      </c>
      <c r="X11" s="173">
        <f t="shared" ref="X11" si="57">W11+$N$11</f>
        <v>2068</v>
      </c>
      <c r="Y11" s="173">
        <f t="shared" ref="Y11" si="58">X11+$N$11</f>
        <v>2078</v>
      </c>
      <c r="Z11" s="173">
        <f t="shared" ref="Z11" si="59">Y11+$N$11</f>
        <v>2088</v>
      </c>
      <c r="AA11" s="173">
        <f t="shared" ref="AA11" si="60">Z11+$N$11</f>
        <v>2098</v>
      </c>
      <c r="AB11" s="173">
        <f t="shared" ref="AB11" si="61">AA11+$N$11</f>
        <v>2108</v>
      </c>
      <c r="AC11" s="8"/>
      <c r="AD11" s="12" t="str">
        <f t="shared" si="11"/>
        <v/>
      </c>
      <c r="AE11" s="12" t="str">
        <f t="shared" si="11"/>
        <v/>
      </c>
      <c r="AF11" s="12" t="str">
        <f t="shared" si="11"/>
        <v/>
      </c>
      <c r="AG11" s="12" t="str">
        <f t="shared" si="11"/>
        <v/>
      </c>
      <c r="AH11" s="12" t="str">
        <f t="shared" si="11"/>
        <v/>
      </c>
      <c r="AI11" s="12">
        <f t="shared" si="11"/>
        <v>3371429</v>
      </c>
      <c r="AJ11" s="12" t="str">
        <f t="shared" si="11"/>
        <v/>
      </c>
      <c r="AK11" s="12" t="str">
        <f t="shared" si="11"/>
        <v/>
      </c>
      <c r="AL11" s="12" t="str">
        <f t="shared" si="11"/>
        <v/>
      </c>
      <c r="AM11" s="12" t="str">
        <f t="shared" si="11"/>
        <v/>
      </c>
      <c r="AN11" s="12" t="str">
        <f t="shared" si="11"/>
        <v/>
      </c>
      <c r="AO11" s="12" t="str">
        <f t="shared" si="11"/>
        <v/>
      </c>
      <c r="AP11" s="12" t="str">
        <f t="shared" si="11"/>
        <v/>
      </c>
      <c r="AQ11" s="12" t="str">
        <f t="shared" si="11"/>
        <v/>
      </c>
      <c r="AR11" s="12" t="str">
        <f t="shared" si="11"/>
        <v/>
      </c>
      <c r="AS11" s="12">
        <f t="shared" si="11"/>
        <v>3371429</v>
      </c>
      <c r="AT11" s="12" t="str">
        <f t="shared" si="40"/>
        <v/>
      </c>
      <c r="AU11" s="12" t="str">
        <f t="shared" si="40"/>
        <v/>
      </c>
      <c r="AV11" s="12" t="str">
        <f t="shared" si="40"/>
        <v/>
      </c>
      <c r="AW11" s="12" t="str">
        <f t="shared" si="40"/>
        <v/>
      </c>
      <c r="AX11" s="12" t="str">
        <f t="shared" si="40"/>
        <v/>
      </c>
      <c r="AY11" s="12" t="str">
        <f t="shared" si="40"/>
        <v/>
      </c>
      <c r="AZ11" s="12" t="str">
        <f t="shared" si="41"/>
        <v/>
      </c>
      <c r="BA11" s="12" t="str">
        <f t="shared" si="41"/>
        <v/>
      </c>
      <c r="BB11" s="12" t="str">
        <f t="shared" si="41"/>
        <v/>
      </c>
      <c r="BC11" s="12">
        <f t="shared" si="41"/>
        <v>3371429</v>
      </c>
      <c r="BD11" s="12" t="str">
        <f t="shared" si="41"/>
        <v/>
      </c>
      <c r="BE11" s="12" t="str">
        <f t="shared" si="41"/>
        <v/>
      </c>
      <c r="BF11" s="12" t="str">
        <f t="shared" si="41"/>
        <v/>
      </c>
      <c r="BG11" s="12" t="str">
        <f t="shared" si="41"/>
        <v/>
      </c>
      <c r="BH11" s="12" t="str">
        <f t="shared" si="41"/>
        <v/>
      </c>
      <c r="BI11" s="12" t="str">
        <f t="shared" si="41"/>
        <v/>
      </c>
      <c r="BJ11" s="12" t="str">
        <f t="shared" si="41"/>
        <v/>
      </c>
      <c r="BK11" s="12" t="str">
        <f t="shared" si="41"/>
        <v/>
      </c>
      <c r="BL11" s="12" t="str">
        <f t="shared" si="41"/>
        <v/>
      </c>
      <c r="BM11" s="12">
        <f t="shared" si="41"/>
        <v>3371429</v>
      </c>
      <c r="BN11" s="12" t="str">
        <f t="shared" si="41"/>
        <v/>
      </c>
      <c r="BO11" s="12" t="str">
        <f t="shared" si="41"/>
        <v/>
      </c>
      <c r="BP11" s="12" t="str">
        <f t="shared" si="42"/>
        <v/>
      </c>
      <c r="BQ11" s="12" t="str">
        <f t="shared" si="42"/>
        <v/>
      </c>
      <c r="BR11" s="12" t="str">
        <f t="shared" si="42"/>
        <v/>
      </c>
      <c r="BS11" s="12" t="str">
        <f t="shared" si="42"/>
        <v/>
      </c>
      <c r="BT11" s="12" t="str">
        <f t="shared" si="42"/>
        <v/>
      </c>
      <c r="BU11" s="12" t="str">
        <f t="shared" si="42"/>
        <v/>
      </c>
      <c r="BV11" s="12" t="str">
        <f t="shared" si="42"/>
        <v/>
      </c>
      <c r="BW11" s="12">
        <f t="shared" si="42"/>
        <v>3371429</v>
      </c>
      <c r="BX11" s="12" t="str">
        <f t="shared" si="42"/>
        <v/>
      </c>
      <c r="BY11" s="12" t="str">
        <f t="shared" si="42"/>
        <v/>
      </c>
      <c r="BZ11" s="12" t="str">
        <f t="shared" si="42"/>
        <v/>
      </c>
      <c r="CA11" s="12" t="str">
        <f t="shared" si="42"/>
        <v/>
      </c>
      <c r="CB11" s="12" t="str">
        <f t="shared" si="42"/>
        <v/>
      </c>
    </row>
    <row r="12" spans="1:80" ht="13.5" thickBot="1">
      <c r="A12" s="330"/>
      <c r="B12" s="375"/>
      <c r="C12" s="154"/>
      <c r="D12" s="61" t="s">
        <v>78</v>
      </c>
      <c r="E12" s="82" t="s">
        <v>79</v>
      </c>
      <c r="F12" s="61">
        <v>1</v>
      </c>
      <c r="G12" s="110" t="s">
        <v>60</v>
      </c>
      <c r="H12" s="61" t="s">
        <v>18</v>
      </c>
      <c r="I12" s="93">
        <v>0</v>
      </c>
      <c r="J12" s="270">
        <v>1800000</v>
      </c>
      <c r="K12" s="180">
        <v>1800000</v>
      </c>
      <c r="L12" s="180">
        <v>1800000</v>
      </c>
      <c r="M12" s="164">
        <v>1998</v>
      </c>
      <c r="N12" s="144">
        <v>10</v>
      </c>
      <c r="O12" s="192">
        <v>1440000</v>
      </c>
      <c r="P12" s="189">
        <v>180000</v>
      </c>
      <c r="Q12" s="177">
        <v>144000</v>
      </c>
      <c r="R12" s="8"/>
      <c r="S12" s="206">
        <v>2021</v>
      </c>
      <c r="T12" s="173">
        <f t="shared" ref="T12" si="62">S12+$N$12</f>
        <v>2031</v>
      </c>
      <c r="U12" s="173">
        <f t="shared" ref="U12" si="63">T12+$N$12</f>
        <v>2041</v>
      </c>
      <c r="V12" s="173">
        <f t="shared" ref="V12" si="64">U12+$N$12</f>
        <v>2051</v>
      </c>
      <c r="W12" s="173">
        <f t="shared" ref="W12" si="65">V12+$N$12</f>
        <v>2061</v>
      </c>
      <c r="X12" s="173">
        <f t="shared" ref="X12" si="66">W12+$N$12</f>
        <v>2071</v>
      </c>
      <c r="Y12" s="173">
        <f t="shared" ref="Y12" si="67">X12+$N$12</f>
        <v>2081</v>
      </c>
      <c r="Z12" s="173">
        <f t="shared" ref="Z12" si="68">Y12+$N$12</f>
        <v>2091</v>
      </c>
      <c r="AA12" s="173">
        <f t="shared" ref="AA12" si="69">Z12+$N$12</f>
        <v>2101</v>
      </c>
      <c r="AB12" s="173">
        <f t="shared" ref="AB12" si="70">AA12+$N$12</f>
        <v>2111</v>
      </c>
      <c r="AC12" s="8"/>
      <c r="AD12" s="12" t="str">
        <f t="shared" si="11"/>
        <v/>
      </c>
      <c r="AE12" s="12" t="str">
        <f t="shared" si="11"/>
        <v/>
      </c>
      <c r="AF12" s="12" t="str">
        <f t="shared" si="11"/>
        <v/>
      </c>
      <c r="AG12" s="12" t="str">
        <f t="shared" si="11"/>
        <v/>
      </c>
      <c r="AH12" s="12" t="str">
        <f t="shared" si="11"/>
        <v/>
      </c>
      <c r="AI12" s="12" t="str">
        <f t="shared" si="11"/>
        <v/>
      </c>
      <c r="AJ12" s="12" t="str">
        <f t="shared" si="11"/>
        <v/>
      </c>
      <c r="AK12" s="12" t="str">
        <f t="shared" si="11"/>
        <v/>
      </c>
      <c r="AL12" s="12">
        <f t="shared" si="11"/>
        <v>1800000</v>
      </c>
      <c r="AM12" s="12" t="str">
        <f t="shared" si="11"/>
        <v/>
      </c>
      <c r="AN12" s="12" t="str">
        <f t="shared" si="11"/>
        <v/>
      </c>
      <c r="AO12" s="12" t="str">
        <f t="shared" si="11"/>
        <v/>
      </c>
      <c r="AP12" s="12" t="str">
        <f t="shared" si="11"/>
        <v/>
      </c>
      <c r="AQ12" s="12" t="str">
        <f t="shared" si="11"/>
        <v/>
      </c>
      <c r="AR12" s="12" t="str">
        <f t="shared" si="11"/>
        <v/>
      </c>
      <c r="AS12" s="12" t="str">
        <f t="shared" si="11"/>
        <v/>
      </c>
      <c r="AT12" s="12" t="str">
        <f t="shared" si="40"/>
        <v/>
      </c>
      <c r="AU12" s="12" t="str">
        <f t="shared" si="40"/>
        <v/>
      </c>
      <c r="AV12" s="12">
        <f t="shared" si="40"/>
        <v>1800000</v>
      </c>
      <c r="AW12" s="12" t="str">
        <f t="shared" si="40"/>
        <v/>
      </c>
      <c r="AX12" s="12" t="str">
        <f t="shared" si="40"/>
        <v/>
      </c>
      <c r="AY12" s="12" t="str">
        <f t="shared" si="40"/>
        <v/>
      </c>
      <c r="AZ12" s="12" t="str">
        <f t="shared" si="41"/>
        <v/>
      </c>
      <c r="BA12" s="12" t="str">
        <f t="shared" si="41"/>
        <v/>
      </c>
      <c r="BB12" s="12" t="str">
        <f t="shared" si="41"/>
        <v/>
      </c>
      <c r="BC12" s="12" t="str">
        <f t="shared" si="41"/>
        <v/>
      </c>
      <c r="BD12" s="12" t="str">
        <f t="shared" si="41"/>
        <v/>
      </c>
      <c r="BE12" s="12" t="str">
        <f t="shared" si="41"/>
        <v/>
      </c>
      <c r="BF12" s="12">
        <f t="shared" si="41"/>
        <v>1800000</v>
      </c>
      <c r="BG12" s="12" t="str">
        <f t="shared" si="41"/>
        <v/>
      </c>
      <c r="BH12" s="12" t="str">
        <f t="shared" si="41"/>
        <v/>
      </c>
      <c r="BI12" s="12" t="str">
        <f t="shared" si="41"/>
        <v/>
      </c>
      <c r="BJ12" s="12" t="str">
        <f t="shared" si="41"/>
        <v/>
      </c>
      <c r="BK12" s="12" t="str">
        <f t="shared" si="41"/>
        <v/>
      </c>
      <c r="BL12" s="12" t="str">
        <f t="shared" si="41"/>
        <v/>
      </c>
      <c r="BM12" s="12" t="str">
        <f t="shared" si="41"/>
        <v/>
      </c>
      <c r="BN12" s="12" t="str">
        <f t="shared" si="41"/>
        <v/>
      </c>
      <c r="BO12" s="12" t="str">
        <f t="shared" si="41"/>
        <v/>
      </c>
      <c r="BP12" s="12">
        <f t="shared" si="42"/>
        <v>1800000</v>
      </c>
      <c r="BQ12" s="12" t="str">
        <f t="shared" si="42"/>
        <v/>
      </c>
      <c r="BR12" s="12" t="str">
        <f t="shared" si="42"/>
        <v/>
      </c>
      <c r="BS12" s="12" t="str">
        <f t="shared" si="42"/>
        <v/>
      </c>
      <c r="BT12" s="12" t="str">
        <f t="shared" si="42"/>
        <v/>
      </c>
      <c r="BU12" s="12" t="str">
        <f t="shared" si="42"/>
        <v/>
      </c>
      <c r="BV12" s="12" t="str">
        <f t="shared" si="42"/>
        <v/>
      </c>
      <c r="BW12" s="12" t="str">
        <f t="shared" si="42"/>
        <v/>
      </c>
      <c r="BX12" s="12" t="str">
        <f t="shared" si="42"/>
        <v/>
      </c>
      <c r="BY12" s="12" t="str">
        <f t="shared" si="42"/>
        <v/>
      </c>
      <c r="BZ12" s="12">
        <f t="shared" si="42"/>
        <v>1800000</v>
      </c>
      <c r="CA12" s="12" t="str">
        <f t="shared" si="42"/>
        <v/>
      </c>
      <c r="CB12" s="12" t="str">
        <f t="shared" si="42"/>
        <v/>
      </c>
    </row>
    <row r="13" spans="1:80">
      <c r="A13" s="328" t="s">
        <v>24</v>
      </c>
      <c r="B13" s="373" t="s">
        <v>80</v>
      </c>
      <c r="C13" s="152" t="s">
        <v>81</v>
      </c>
      <c r="D13" s="48"/>
      <c r="E13" s="48"/>
      <c r="F13" s="48">
        <v>1</v>
      </c>
      <c r="G13" s="108" t="s">
        <v>60</v>
      </c>
      <c r="H13" s="48" t="s">
        <v>17</v>
      </c>
      <c r="I13" s="49">
        <v>0</v>
      </c>
      <c r="J13" s="264">
        <v>13714286</v>
      </c>
      <c r="K13" s="178">
        <v>13714286</v>
      </c>
      <c r="L13" s="178">
        <v>13714286</v>
      </c>
      <c r="M13" s="165">
        <v>1998</v>
      </c>
      <c r="N13" s="142">
        <v>50</v>
      </c>
      <c r="O13" s="190">
        <v>10285714.5</v>
      </c>
      <c r="P13" s="184">
        <v>274285.71999999997</v>
      </c>
      <c r="Q13" s="174">
        <v>205714.29</v>
      </c>
      <c r="R13" s="8"/>
      <c r="S13" s="206">
        <v>2050</v>
      </c>
      <c r="T13" s="173">
        <f t="shared" ref="T13" si="71">S13+$N$13</f>
        <v>2100</v>
      </c>
      <c r="U13" s="173">
        <f t="shared" ref="U13" si="72">T13+$N$13</f>
        <v>2150</v>
      </c>
      <c r="V13" s="173">
        <f t="shared" ref="V13" si="73">U13+$N$13</f>
        <v>2200</v>
      </c>
      <c r="W13" s="173">
        <f t="shared" ref="W13" si="74">V13+$N$13</f>
        <v>2250</v>
      </c>
      <c r="X13" s="173">
        <f t="shared" ref="X13" si="75">W13+$N$13</f>
        <v>2300</v>
      </c>
      <c r="Y13" s="173">
        <f t="shared" ref="Y13" si="76">X13+$N$13</f>
        <v>2350</v>
      </c>
      <c r="Z13" s="173">
        <f t="shared" ref="Z13" si="77">Y13+$N$13</f>
        <v>2400</v>
      </c>
      <c r="AA13" s="173">
        <f t="shared" ref="AA13" si="78">Z13+$N$13</f>
        <v>2450</v>
      </c>
      <c r="AB13" s="173">
        <f t="shared" ref="AB13" si="79">AA13+$N$13</f>
        <v>2500</v>
      </c>
      <c r="AC13" s="8"/>
      <c r="AD13" s="12" t="str">
        <f t="shared" si="11"/>
        <v/>
      </c>
      <c r="AE13" s="12" t="str">
        <f t="shared" si="11"/>
        <v/>
      </c>
      <c r="AF13" s="12" t="str">
        <f t="shared" si="11"/>
        <v/>
      </c>
      <c r="AG13" s="12" t="str">
        <f t="shared" si="11"/>
        <v/>
      </c>
      <c r="AH13" s="12" t="str">
        <f t="shared" si="11"/>
        <v/>
      </c>
      <c r="AI13" s="12" t="str">
        <f t="shared" si="11"/>
        <v/>
      </c>
      <c r="AJ13" s="12" t="str">
        <f t="shared" si="11"/>
        <v/>
      </c>
      <c r="AK13" s="12" t="str">
        <f t="shared" si="11"/>
        <v/>
      </c>
      <c r="AL13" s="12" t="str">
        <f t="shared" si="11"/>
        <v/>
      </c>
      <c r="AM13" s="12" t="str">
        <f t="shared" si="11"/>
        <v/>
      </c>
      <c r="AN13" s="12" t="str">
        <f t="shared" si="11"/>
        <v/>
      </c>
      <c r="AO13" s="12" t="str">
        <f t="shared" si="11"/>
        <v/>
      </c>
      <c r="AP13" s="12" t="str">
        <f t="shared" si="11"/>
        <v/>
      </c>
      <c r="AQ13" s="12" t="str">
        <f t="shared" si="11"/>
        <v/>
      </c>
      <c r="AR13" s="12" t="str">
        <f t="shared" si="11"/>
        <v/>
      </c>
      <c r="AS13" s="12" t="str">
        <f t="shared" si="11"/>
        <v/>
      </c>
      <c r="AT13" s="12" t="str">
        <f t="shared" si="40"/>
        <v/>
      </c>
      <c r="AU13" s="12" t="str">
        <f t="shared" si="40"/>
        <v/>
      </c>
      <c r="AV13" s="12" t="str">
        <f t="shared" si="40"/>
        <v/>
      </c>
      <c r="AW13" s="12" t="str">
        <f t="shared" si="40"/>
        <v/>
      </c>
      <c r="AX13" s="12" t="str">
        <f t="shared" si="40"/>
        <v/>
      </c>
      <c r="AY13" s="12" t="str">
        <f t="shared" si="40"/>
        <v/>
      </c>
      <c r="AZ13" s="12" t="str">
        <f t="shared" si="41"/>
        <v/>
      </c>
      <c r="BA13" s="12" t="str">
        <f t="shared" si="41"/>
        <v/>
      </c>
      <c r="BB13" s="12" t="str">
        <f t="shared" si="41"/>
        <v/>
      </c>
      <c r="BC13" s="12" t="str">
        <f t="shared" si="41"/>
        <v/>
      </c>
      <c r="BD13" s="12" t="str">
        <f t="shared" si="41"/>
        <v/>
      </c>
      <c r="BE13" s="12" t="str">
        <f t="shared" si="41"/>
        <v/>
      </c>
      <c r="BF13" s="12" t="str">
        <f t="shared" si="41"/>
        <v/>
      </c>
      <c r="BG13" s="12" t="str">
        <f t="shared" si="41"/>
        <v/>
      </c>
      <c r="BH13" s="12" t="str">
        <f t="shared" si="41"/>
        <v/>
      </c>
      <c r="BI13" s="12" t="str">
        <f t="shared" si="41"/>
        <v/>
      </c>
      <c r="BJ13" s="12" t="str">
        <f t="shared" si="41"/>
        <v/>
      </c>
      <c r="BK13" s="12" t="str">
        <f t="shared" si="41"/>
        <v/>
      </c>
      <c r="BL13" s="12" t="str">
        <f t="shared" si="41"/>
        <v/>
      </c>
      <c r="BM13" s="12" t="str">
        <f t="shared" si="41"/>
        <v/>
      </c>
      <c r="BN13" s="12" t="str">
        <f t="shared" si="41"/>
        <v/>
      </c>
      <c r="BO13" s="12">
        <f t="shared" si="41"/>
        <v>13714286</v>
      </c>
      <c r="BP13" s="12" t="str">
        <f t="shared" si="42"/>
        <v/>
      </c>
      <c r="BQ13" s="12" t="str">
        <f t="shared" si="42"/>
        <v/>
      </c>
      <c r="BR13" s="12" t="str">
        <f t="shared" si="42"/>
        <v/>
      </c>
      <c r="BS13" s="12" t="str">
        <f t="shared" si="42"/>
        <v/>
      </c>
      <c r="BT13" s="12" t="str">
        <f t="shared" si="42"/>
        <v/>
      </c>
      <c r="BU13" s="12" t="str">
        <f t="shared" si="42"/>
        <v/>
      </c>
      <c r="BV13" s="12" t="str">
        <f t="shared" si="42"/>
        <v/>
      </c>
      <c r="BW13" s="12" t="str">
        <f t="shared" si="42"/>
        <v/>
      </c>
      <c r="BX13" s="12" t="str">
        <f t="shared" si="42"/>
        <v/>
      </c>
      <c r="BY13" s="12" t="str">
        <f t="shared" si="42"/>
        <v/>
      </c>
      <c r="BZ13" s="12" t="str">
        <f t="shared" si="42"/>
        <v/>
      </c>
      <c r="CA13" s="12" t="str">
        <f t="shared" si="42"/>
        <v/>
      </c>
      <c r="CB13" s="12" t="str">
        <f t="shared" si="42"/>
        <v/>
      </c>
    </row>
    <row r="14" spans="1:80" ht="13.5" customHeight="1">
      <c r="A14" s="329"/>
      <c r="B14" s="374"/>
      <c r="C14" s="155"/>
      <c r="D14" s="54" t="s">
        <v>82</v>
      </c>
      <c r="E14" s="72" t="s">
        <v>83</v>
      </c>
      <c r="F14" s="54">
        <v>1</v>
      </c>
      <c r="G14" s="104" t="s">
        <v>60</v>
      </c>
      <c r="H14" s="54" t="s">
        <v>18</v>
      </c>
      <c r="I14" s="52">
        <v>0</v>
      </c>
      <c r="J14" s="265">
        <v>5428571</v>
      </c>
      <c r="K14" s="179">
        <v>5428571</v>
      </c>
      <c r="L14" s="179">
        <v>5428571</v>
      </c>
      <c r="M14" s="168">
        <v>1998</v>
      </c>
      <c r="N14" s="143">
        <v>10</v>
      </c>
      <c r="O14" s="191">
        <v>4885713.9000000004</v>
      </c>
      <c r="P14" s="185">
        <v>542857.1</v>
      </c>
      <c r="Q14" s="183">
        <v>488571.39</v>
      </c>
      <c r="R14" s="8"/>
      <c r="S14" s="206">
        <v>2022</v>
      </c>
      <c r="T14" s="173">
        <f>S14+$N$14</f>
        <v>2032</v>
      </c>
      <c r="U14" s="173">
        <f t="shared" ref="U14:AB14" si="80">T14+$N$14</f>
        <v>2042</v>
      </c>
      <c r="V14" s="173">
        <f t="shared" si="80"/>
        <v>2052</v>
      </c>
      <c r="W14" s="173">
        <f t="shared" si="80"/>
        <v>2062</v>
      </c>
      <c r="X14" s="173">
        <f t="shared" si="80"/>
        <v>2072</v>
      </c>
      <c r="Y14" s="173">
        <f t="shared" si="80"/>
        <v>2082</v>
      </c>
      <c r="Z14" s="173">
        <f t="shared" si="80"/>
        <v>2092</v>
      </c>
      <c r="AA14" s="173">
        <f t="shared" si="80"/>
        <v>2102</v>
      </c>
      <c r="AB14" s="173">
        <f t="shared" si="80"/>
        <v>2112</v>
      </c>
      <c r="AC14" s="8"/>
      <c r="AD14" s="12" t="str">
        <f t="shared" si="11"/>
        <v/>
      </c>
      <c r="AE14" s="12" t="str">
        <f t="shared" si="11"/>
        <v/>
      </c>
      <c r="AF14" s="12" t="str">
        <f t="shared" si="11"/>
        <v/>
      </c>
      <c r="AG14" s="12" t="str">
        <f t="shared" si="11"/>
        <v/>
      </c>
      <c r="AH14" s="12" t="str">
        <f t="shared" si="11"/>
        <v/>
      </c>
      <c r="AI14" s="12" t="str">
        <f t="shared" si="11"/>
        <v/>
      </c>
      <c r="AJ14" s="12" t="str">
        <f t="shared" si="11"/>
        <v/>
      </c>
      <c r="AK14" s="12" t="str">
        <f t="shared" si="11"/>
        <v/>
      </c>
      <c r="AL14" s="12" t="str">
        <f t="shared" si="11"/>
        <v/>
      </c>
      <c r="AM14" s="12">
        <f t="shared" si="11"/>
        <v>5428571</v>
      </c>
      <c r="AN14" s="12" t="str">
        <f t="shared" si="11"/>
        <v/>
      </c>
      <c r="AO14" s="12" t="str">
        <f t="shared" si="11"/>
        <v/>
      </c>
      <c r="AP14" s="12" t="str">
        <f t="shared" si="11"/>
        <v/>
      </c>
      <c r="AQ14" s="12" t="str">
        <f t="shared" si="11"/>
        <v/>
      </c>
      <c r="AR14" s="12" t="str">
        <f t="shared" si="11"/>
        <v/>
      </c>
      <c r="AS14" s="12" t="str">
        <f t="shared" si="11"/>
        <v/>
      </c>
      <c r="AT14" s="12" t="str">
        <f t="shared" si="40"/>
        <v/>
      </c>
      <c r="AU14" s="12" t="str">
        <f t="shared" si="40"/>
        <v/>
      </c>
      <c r="AV14" s="12" t="str">
        <f t="shared" si="40"/>
        <v/>
      </c>
      <c r="AW14" s="12">
        <f t="shared" si="40"/>
        <v>5428571</v>
      </c>
      <c r="AX14" s="12" t="str">
        <f t="shared" si="40"/>
        <v/>
      </c>
      <c r="AY14" s="12" t="str">
        <f t="shared" si="40"/>
        <v/>
      </c>
      <c r="AZ14" s="12" t="str">
        <f t="shared" si="41"/>
        <v/>
      </c>
      <c r="BA14" s="12" t="str">
        <f t="shared" si="41"/>
        <v/>
      </c>
      <c r="BB14" s="12" t="str">
        <f t="shared" si="41"/>
        <v/>
      </c>
      <c r="BC14" s="12" t="str">
        <f t="shared" si="41"/>
        <v/>
      </c>
      <c r="BD14" s="12" t="str">
        <f t="shared" si="41"/>
        <v/>
      </c>
      <c r="BE14" s="12" t="str">
        <f t="shared" si="41"/>
        <v/>
      </c>
      <c r="BF14" s="12" t="str">
        <f t="shared" si="41"/>
        <v/>
      </c>
      <c r="BG14" s="12">
        <f t="shared" si="41"/>
        <v>5428571</v>
      </c>
      <c r="BH14" s="12" t="str">
        <f t="shared" si="41"/>
        <v/>
      </c>
      <c r="BI14" s="12" t="str">
        <f t="shared" si="41"/>
        <v/>
      </c>
      <c r="BJ14" s="12" t="str">
        <f t="shared" si="41"/>
        <v/>
      </c>
      <c r="BK14" s="12" t="str">
        <f t="shared" si="41"/>
        <v/>
      </c>
      <c r="BL14" s="12" t="str">
        <f t="shared" si="41"/>
        <v/>
      </c>
      <c r="BM14" s="12" t="str">
        <f t="shared" si="41"/>
        <v/>
      </c>
      <c r="BN14" s="12" t="str">
        <f t="shared" si="41"/>
        <v/>
      </c>
      <c r="BO14" s="12" t="str">
        <f t="shared" si="41"/>
        <v/>
      </c>
      <c r="BP14" s="12" t="str">
        <f t="shared" si="42"/>
        <v/>
      </c>
      <c r="BQ14" s="12">
        <f t="shared" si="42"/>
        <v>5428571</v>
      </c>
      <c r="BR14" s="12" t="str">
        <f t="shared" si="42"/>
        <v/>
      </c>
      <c r="BS14" s="12" t="str">
        <f t="shared" si="42"/>
        <v/>
      </c>
      <c r="BT14" s="12" t="str">
        <f t="shared" si="42"/>
        <v/>
      </c>
      <c r="BU14" s="12" t="str">
        <f t="shared" si="42"/>
        <v/>
      </c>
      <c r="BV14" s="12" t="str">
        <f t="shared" si="42"/>
        <v/>
      </c>
      <c r="BW14" s="12" t="str">
        <f t="shared" si="42"/>
        <v/>
      </c>
      <c r="BX14" s="12" t="str">
        <f t="shared" si="42"/>
        <v/>
      </c>
      <c r="BY14" s="12" t="str">
        <f t="shared" si="42"/>
        <v/>
      </c>
      <c r="BZ14" s="12" t="str">
        <f t="shared" si="42"/>
        <v/>
      </c>
      <c r="CA14" s="12">
        <f t="shared" si="42"/>
        <v>5428571</v>
      </c>
      <c r="CB14" s="12" t="str">
        <f t="shared" si="42"/>
        <v/>
      </c>
    </row>
    <row r="15" spans="1:80" ht="13.5" thickBot="1">
      <c r="A15" s="330"/>
      <c r="B15" s="375"/>
      <c r="C15" s="150" t="s">
        <v>84</v>
      </c>
      <c r="D15" s="61" t="s">
        <v>85</v>
      </c>
      <c r="E15" s="61" t="s">
        <v>86</v>
      </c>
      <c r="F15" s="61">
        <v>1</v>
      </c>
      <c r="G15" s="110" t="s">
        <v>60</v>
      </c>
      <c r="H15" s="61" t="s">
        <v>18</v>
      </c>
      <c r="I15" s="93">
        <v>0</v>
      </c>
      <c r="J15" s="270">
        <v>1342857</v>
      </c>
      <c r="K15" s="180">
        <v>1342857</v>
      </c>
      <c r="L15" s="180">
        <v>1342857</v>
      </c>
      <c r="M15" s="164">
        <v>2007</v>
      </c>
      <c r="N15" s="144">
        <v>10</v>
      </c>
      <c r="O15" s="192">
        <v>805714.2</v>
      </c>
      <c r="P15" s="189">
        <v>134285.70000000001</v>
      </c>
      <c r="Q15" s="177">
        <v>80571.42</v>
      </c>
      <c r="R15" s="8"/>
      <c r="S15" s="206">
        <v>2019</v>
      </c>
      <c r="T15" s="173">
        <f t="shared" ref="T15" si="81">S15+$N$15</f>
        <v>2029</v>
      </c>
      <c r="U15" s="173">
        <f t="shared" ref="U15" si="82">T15+$N$15</f>
        <v>2039</v>
      </c>
      <c r="V15" s="173">
        <f t="shared" ref="V15" si="83">U15+$N$15</f>
        <v>2049</v>
      </c>
      <c r="W15" s="173">
        <f t="shared" ref="W15" si="84">V15+$N$15</f>
        <v>2059</v>
      </c>
      <c r="X15" s="173">
        <f t="shared" ref="X15" si="85">W15+$N$15</f>
        <v>2069</v>
      </c>
      <c r="Y15" s="173">
        <f t="shared" ref="Y15" si="86">X15+$N$15</f>
        <v>2079</v>
      </c>
      <c r="Z15" s="173">
        <f t="shared" ref="Z15" si="87">Y15+$N$15</f>
        <v>2089</v>
      </c>
      <c r="AA15" s="173">
        <f t="shared" ref="AA15" si="88">Z15+$N$15</f>
        <v>2099</v>
      </c>
      <c r="AB15" s="173">
        <f t="shared" ref="AB15" si="89">AA15+$N$15</f>
        <v>2109</v>
      </c>
      <c r="AC15" s="8"/>
      <c r="AD15" s="12" t="str">
        <f t="shared" si="11"/>
        <v/>
      </c>
      <c r="AE15" s="12" t="str">
        <f t="shared" si="11"/>
        <v/>
      </c>
      <c r="AF15" s="12" t="str">
        <f t="shared" si="11"/>
        <v/>
      </c>
      <c r="AG15" s="12" t="str">
        <f t="shared" si="11"/>
        <v/>
      </c>
      <c r="AH15" s="12" t="str">
        <f t="shared" si="11"/>
        <v/>
      </c>
      <c r="AI15" s="12" t="str">
        <f t="shared" si="11"/>
        <v/>
      </c>
      <c r="AJ15" s="12">
        <f t="shared" si="11"/>
        <v>1342857</v>
      </c>
      <c r="AK15" s="12" t="str">
        <f t="shared" si="11"/>
        <v/>
      </c>
      <c r="AL15" s="12" t="str">
        <f t="shared" si="11"/>
        <v/>
      </c>
      <c r="AM15" s="12" t="str">
        <f t="shared" si="11"/>
        <v/>
      </c>
      <c r="AN15" s="12" t="str">
        <f t="shared" si="11"/>
        <v/>
      </c>
      <c r="AO15" s="12" t="str">
        <f t="shared" si="11"/>
        <v/>
      </c>
      <c r="AP15" s="12" t="str">
        <f t="shared" si="11"/>
        <v/>
      </c>
      <c r="AQ15" s="12" t="str">
        <f t="shared" si="11"/>
        <v/>
      </c>
      <c r="AR15" s="12" t="str">
        <f t="shared" si="11"/>
        <v/>
      </c>
      <c r="AS15" s="12" t="str">
        <f t="shared" si="11"/>
        <v/>
      </c>
      <c r="AT15" s="12">
        <f t="shared" si="40"/>
        <v>1342857</v>
      </c>
      <c r="AU15" s="12" t="str">
        <f t="shared" si="40"/>
        <v/>
      </c>
      <c r="AV15" s="12" t="str">
        <f t="shared" si="40"/>
        <v/>
      </c>
      <c r="AW15" s="12" t="str">
        <f t="shared" si="40"/>
        <v/>
      </c>
      <c r="AX15" s="12" t="str">
        <f t="shared" si="40"/>
        <v/>
      </c>
      <c r="AY15" s="12" t="str">
        <f t="shared" si="40"/>
        <v/>
      </c>
      <c r="AZ15" s="12" t="str">
        <f t="shared" si="41"/>
        <v/>
      </c>
      <c r="BA15" s="12" t="str">
        <f t="shared" si="41"/>
        <v/>
      </c>
      <c r="BB15" s="12" t="str">
        <f t="shared" si="41"/>
        <v/>
      </c>
      <c r="BC15" s="12" t="str">
        <f t="shared" si="41"/>
        <v/>
      </c>
      <c r="BD15" s="12">
        <f t="shared" si="41"/>
        <v>1342857</v>
      </c>
      <c r="BE15" s="12" t="str">
        <f t="shared" si="41"/>
        <v/>
      </c>
      <c r="BF15" s="12" t="str">
        <f t="shared" si="41"/>
        <v/>
      </c>
      <c r="BG15" s="12" t="str">
        <f t="shared" si="41"/>
        <v/>
      </c>
      <c r="BH15" s="12" t="str">
        <f t="shared" si="41"/>
        <v/>
      </c>
      <c r="BI15" s="12" t="str">
        <f t="shared" si="41"/>
        <v/>
      </c>
      <c r="BJ15" s="12" t="str">
        <f t="shared" si="41"/>
        <v/>
      </c>
      <c r="BK15" s="12" t="str">
        <f t="shared" si="41"/>
        <v/>
      </c>
      <c r="BL15" s="12" t="str">
        <f t="shared" si="41"/>
        <v/>
      </c>
      <c r="BM15" s="12" t="str">
        <f t="shared" si="41"/>
        <v/>
      </c>
      <c r="BN15" s="12">
        <f t="shared" si="41"/>
        <v>1342857</v>
      </c>
      <c r="BO15" s="12" t="str">
        <f t="shared" si="41"/>
        <v/>
      </c>
      <c r="BP15" s="12" t="str">
        <f t="shared" si="42"/>
        <v/>
      </c>
      <c r="BQ15" s="12" t="str">
        <f t="shared" si="42"/>
        <v/>
      </c>
      <c r="BR15" s="12" t="str">
        <f t="shared" si="42"/>
        <v/>
      </c>
      <c r="BS15" s="12" t="str">
        <f t="shared" si="42"/>
        <v/>
      </c>
      <c r="BT15" s="12" t="str">
        <f t="shared" si="42"/>
        <v/>
      </c>
      <c r="BU15" s="12" t="str">
        <f t="shared" si="42"/>
        <v/>
      </c>
      <c r="BV15" s="12" t="str">
        <f t="shared" si="42"/>
        <v/>
      </c>
      <c r="BW15" s="12" t="str">
        <f t="shared" si="42"/>
        <v/>
      </c>
      <c r="BX15" s="12">
        <f t="shared" si="42"/>
        <v>1342857</v>
      </c>
      <c r="BY15" s="12" t="str">
        <f t="shared" si="42"/>
        <v/>
      </c>
      <c r="BZ15" s="12" t="str">
        <f t="shared" si="42"/>
        <v/>
      </c>
      <c r="CA15" s="12" t="str">
        <f t="shared" si="42"/>
        <v/>
      </c>
      <c r="CB15" s="12" t="str">
        <f t="shared" si="42"/>
        <v/>
      </c>
    </row>
    <row r="16" spans="1:80">
      <c r="A16" s="328" t="s">
        <v>25</v>
      </c>
      <c r="B16" s="373" t="s">
        <v>87</v>
      </c>
      <c r="C16" s="152" t="s">
        <v>88</v>
      </c>
      <c r="D16" s="74" t="s">
        <v>89</v>
      </c>
      <c r="E16" s="74" t="s">
        <v>90</v>
      </c>
      <c r="F16" s="48">
        <v>1</v>
      </c>
      <c r="G16" s="108" t="s">
        <v>57</v>
      </c>
      <c r="H16" s="48" t="s">
        <v>17</v>
      </c>
      <c r="I16" s="49">
        <v>77872</v>
      </c>
      <c r="J16" s="264">
        <v>5971429</v>
      </c>
      <c r="K16" s="178">
        <v>6049301</v>
      </c>
      <c r="L16" s="178">
        <v>6115801</v>
      </c>
      <c r="M16" s="165">
        <v>1998</v>
      </c>
      <c r="N16" s="142">
        <v>50</v>
      </c>
      <c r="O16" s="190">
        <v>6049301</v>
      </c>
      <c r="P16" s="184">
        <v>122316.02</v>
      </c>
      <c r="Q16" s="174">
        <v>120986.02</v>
      </c>
      <c r="R16" s="8"/>
      <c r="S16" s="206">
        <v>2063</v>
      </c>
      <c r="T16" s="173">
        <f t="shared" ref="T16" si="90">S16+$N$16</f>
        <v>2113</v>
      </c>
      <c r="U16" s="173">
        <f t="shared" ref="U16" si="91">T16+$N$16</f>
        <v>2163</v>
      </c>
      <c r="V16" s="173">
        <f t="shared" ref="V16" si="92">U16+$N$16</f>
        <v>2213</v>
      </c>
      <c r="W16" s="173">
        <f t="shared" ref="W16" si="93">V16+$N$16</f>
        <v>2263</v>
      </c>
      <c r="X16" s="173">
        <f t="shared" ref="X16" si="94">W16+$N$16</f>
        <v>2313</v>
      </c>
      <c r="Y16" s="173">
        <f t="shared" ref="Y16" si="95">X16+$N$16</f>
        <v>2363</v>
      </c>
      <c r="Z16" s="173">
        <f t="shared" ref="Z16" si="96">Y16+$N$16</f>
        <v>2413</v>
      </c>
      <c r="AA16" s="173">
        <f t="shared" ref="AA16" si="97">Z16+$N$16</f>
        <v>2463</v>
      </c>
      <c r="AB16" s="173">
        <f t="shared" ref="AB16" si="98">AA16+$N$16</f>
        <v>2513</v>
      </c>
      <c r="AC16" s="8"/>
      <c r="AD16" s="12" t="str">
        <f t="shared" si="11"/>
        <v/>
      </c>
      <c r="AE16" s="12" t="str">
        <f t="shared" si="11"/>
        <v/>
      </c>
      <c r="AF16" s="12" t="str">
        <f t="shared" si="11"/>
        <v/>
      </c>
      <c r="AG16" s="12" t="str">
        <f t="shared" si="11"/>
        <v/>
      </c>
      <c r="AH16" s="12" t="str">
        <f t="shared" si="11"/>
        <v/>
      </c>
      <c r="AI16" s="12" t="str">
        <f t="shared" si="11"/>
        <v/>
      </c>
      <c r="AJ16" s="12" t="str">
        <f t="shared" si="11"/>
        <v/>
      </c>
      <c r="AK16" s="12" t="str">
        <f t="shared" si="11"/>
        <v/>
      </c>
      <c r="AL16" s="12" t="str">
        <f t="shared" si="11"/>
        <v/>
      </c>
      <c r="AM16" s="12" t="str">
        <f t="shared" si="11"/>
        <v/>
      </c>
      <c r="AN16" s="12" t="str">
        <f t="shared" si="11"/>
        <v/>
      </c>
      <c r="AO16" s="12" t="str">
        <f t="shared" si="11"/>
        <v/>
      </c>
      <c r="AP16" s="12" t="str">
        <f t="shared" si="11"/>
        <v/>
      </c>
      <c r="AQ16" s="12" t="str">
        <f t="shared" si="11"/>
        <v/>
      </c>
      <c r="AR16" s="12" t="str">
        <f t="shared" si="11"/>
        <v/>
      </c>
      <c r="AS16" s="12" t="str">
        <f t="shared" si="11"/>
        <v/>
      </c>
      <c r="AT16" s="12" t="str">
        <f t="shared" si="40"/>
        <v/>
      </c>
      <c r="AU16" s="12" t="str">
        <f t="shared" si="40"/>
        <v/>
      </c>
      <c r="AV16" s="12" t="str">
        <f t="shared" si="40"/>
        <v/>
      </c>
      <c r="AW16" s="12" t="str">
        <f t="shared" si="40"/>
        <v/>
      </c>
      <c r="AX16" s="12" t="str">
        <f t="shared" si="40"/>
        <v/>
      </c>
      <c r="AY16" s="12" t="str">
        <f t="shared" si="40"/>
        <v/>
      </c>
      <c r="AZ16" s="12" t="str">
        <f t="shared" si="41"/>
        <v/>
      </c>
      <c r="BA16" s="12" t="str">
        <f t="shared" si="41"/>
        <v/>
      </c>
      <c r="BB16" s="12" t="str">
        <f t="shared" si="41"/>
        <v/>
      </c>
      <c r="BC16" s="12" t="str">
        <f t="shared" si="41"/>
        <v/>
      </c>
      <c r="BD16" s="12" t="str">
        <f t="shared" si="41"/>
        <v/>
      </c>
      <c r="BE16" s="12" t="str">
        <f t="shared" si="41"/>
        <v/>
      </c>
      <c r="BF16" s="12" t="str">
        <f t="shared" si="41"/>
        <v/>
      </c>
      <c r="BG16" s="12" t="str">
        <f t="shared" si="41"/>
        <v/>
      </c>
      <c r="BH16" s="12" t="str">
        <f t="shared" si="41"/>
        <v/>
      </c>
      <c r="BI16" s="12" t="str">
        <f t="shared" si="41"/>
        <v/>
      </c>
      <c r="BJ16" s="12" t="str">
        <f t="shared" si="41"/>
        <v/>
      </c>
      <c r="BK16" s="12" t="str">
        <f t="shared" si="41"/>
        <v/>
      </c>
      <c r="BL16" s="12" t="str">
        <f t="shared" si="41"/>
        <v/>
      </c>
      <c r="BM16" s="12" t="str">
        <f t="shared" si="41"/>
        <v/>
      </c>
      <c r="BN16" s="12" t="str">
        <f t="shared" si="41"/>
        <v/>
      </c>
      <c r="BO16" s="12" t="str">
        <f t="shared" si="41"/>
        <v/>
      </c>
      <c r="BP16" s="12" t="str">
        <f t="shared" si="42"/>
        <v/>
      </c>
      <c r="BQ16" s="12" t="str">
        <f t="shared" si="42"/>
        <v/>
      </c>
      <c r="BR16" s="12" t="str">
        <f t="shared" si="42"/>
        <v/>
      </c>
      <c r="BS16" s="12" t="str">
        <f t="shared" si="42"/>
        <v/>
      </c>
      <c r="BT16" s="12" t="str">
        <f t="shared" si="42"/>
        <v/>
      </c>
      <c r="BU16" s="12" t="str">
        <f t="shared" si="42"/>
        <v/>
      </c>
      <c r="BV16" s="12" t="str">
        <f t="shared" si="42"/>
        <v/>
      </c>
      <c r="BW16" s="12" t="str">
        <f t="shared" si="42"/>
        <v/>
      </c>
      <c r="BX16" s="12" t="str">
        <f t="shared" si="42"/>
        <v/>
      </c>
      <c r="BY16" s="12" t="str">
        <f t="shared" si="42"/>
        <v/>
      </c>
      <c r="BZ16" s="12" t="str">
        <f t="shared" si="42"/>
        <v/>
      </c>
      <c r="CA16" s="12" t="str">
        <f t="shared" si="42"/>
        <v/>
      </c>
      <c r="CB16" s="12">
        <f t="shared" si="42"/>
        <v>6115801</v>
      </c>
    </row>
    <row r="17" spans="1:80">
      <c r="A17" s="329"/>
      <c r="B17" s="374"/>
      <c r="C17" s="100"/>
      <c r="D17" s="57" t="s">
        <v>91</v>
      </c>
      <c r="E17" s="58" t="s">
        <v>92</v>
      </c>
      <c r="F17" s="56">
        <v>1</v>
      </c>
      <c r="G17" s="109" t="s">
        <v>60</v>
      </c>
      <c r="H17" s="56" t="s">
        <v>18</v>
      </c>
      <c r="I17" s="52">
        <v>0</v>
      </c>
      <c r="J17" s="266">
        <v>657143</v>
      </c>
      <c r="K17" s="179">
        <v>657143</v>
      </c>
      <c r="L17" s="179">
        <v>657143</v>
      </c>
      <c r="M17" s="166">
        <v>1998</v>
      </c>
      <c r="N17" s="143">
        <v>10</v>
      </c>
      <c r="O17" s="191">
        <v>65714.3</v>
      </c>
      <c r="P17" s="185">
        <v>65714.3</v>
      </c>
      <c r="Q17" s="183">
        <v>6571.43</v>
      </c>
      <c r="R17" s="8"/>
      <c r="S17" s="206">
        <v>2014</v>
      </c>
      <c r="T17" s="173">
        <f t="shared" ref="T17" si="99">S17+$N$17</f>
        <v>2024</v>
      </c>
      <c r="U17" s="173">
        <f t="shared" ref="U17" si="100">T17+$N$17</f>
        <v>2034</v>
      </c>
      <c r="V17" s="173">
        <f t="shared" ref="V17" si="101">U17+$N$17</f>
        <v>2044</v>
      </c>
      <c r="W17" s="173">
        <f t="shared" ref="W17" si="102">V17+$N$17</f>
        <v>2054</v>
      </c>
      <c r="X17" s="173">
        <f t="shared" ref="X17" si="103">W17+$N$17</f>
        <v>2064</v>
      </c>
      <c r="Y17" s="173">
        <f t="shared" ref="Y17" si="104">X17+$N$17</f>
        <v>2074</v>
      </c>
      <c r="Z17" s="173">
        <f t="shared" ref="Z17" si="105">Y17+$N$17</f>
        <v>2084</v>
      </c>
      <c r="AA17" s="173">
        <f t="shared" ref="AA17" si="106">Z17+$N$17</f>
        <v>2094</v>
      </c>
      <c r="AB17" s="173">
        <f t="shared" ref="AB17" si="107">AA17+$N$17</f>
        <v>2104</v>
      </c>
      <c r="AC17" s="8"/>
      <c r="AD17" s="12" t="str">
        <f t="shared" si="11"/>
        <v/>
      </c>
      <c r="AE17" s="12">
        <f t="shared" si="11"/>
        <v>657143</v>
      </c>
      <c r="AF17" s="12" t="str">
        <f t="shared" si="11"/>
        <v/>
      </c>
      <c r="AG17" s="12" t="str">
        <f t="shared" si="11"/>
        <v/>
      </c>
      <c r="AH17" s="12" t="str">
        <f t="shared" si="11"/>
        <v/>
      </c>
      <c r="AI17" s="12" t="str">
        <f t="shared" si="11"/>
        <v/>
      </c>
      <c r="AJ17" s="12" t="str">
        <f t="shared" si="11"/>
        <v/>
      </c>
      <c r="AK17" s="12" t="str">
        <f t="shared" si="11"/>
        <v/>
      </c>
      <c r="AL17" s="12" t="str">
        <f t="shared" si="11"/>
        <v/>
      </c>
      <c r="AM17" s="12" t="str">
        <f t="shared" si="11"/>
        <v/>
      </c>
      <c r="AN17" s="12" t="str">
        <f t="shared" si="11"/>
        <v/>
      </c>
      <c r="AO17" s="12">
        <f t="shared" si="11"/>
        <v>657143</v>
      </c>
      <c r="AP17" s="12" t="str">
        <f t="shared" si="11"/>
        <v/>
      </c>
      <c r="AQ17" s="12" t="str">
        <f t="shared" si="11"/>
        <v/>
      </c>
      <c r="AR17" s="12" t="str">
        <f t="shared" si="11"/>
        <v/>
      </c>
      <c r="AS17" s="12" t="str">
        <f t="shared" si="11"/>
        <v/>
      </c>
      <c r="AT17" s="12" t="str">
        <f t="shared" si="40"/>
        <v/>
      </c>
      <c r="AU17" s="12" t="str">
        <f t="shared" si="40"/>
        <v/>
      </c>
      <c r="AV17" s="12" t="str">
        <f t="shared" si="40"/>
        <v/>
      </c>
      <c r="AW17" s="12" t="str">
        <f t="shared" si="40"/>
        <v/>
      </c>
      <c r="AX17" s="12" t="str">
        <f t="shared" si="40"/>
        <v/>
      </c>
      <c r="AY17" s="12">
        <f t="shared" si="40"/>
        <v>657143</v>
      </c>
      <c r="AZ17" s="12" t="str">
        <f t="shared" si="41"/>
        <v/>
      </c>
      <c r="BA17" s="12" t="str">
        <f t="shared" si="41"/>
        <v/>
      </c>
      <c r="BB17" s="12" t="str">
        <f t="shared" si="41"/>
        <v/>
      </c>
      <c r="BC17" s="12" t="str">
        <f t="shared" si="41"/>
        <v/>
      </c>
      <c r="BD17" s="12" t="str">
        <f t="shared" si="41"/>
        <v/>
      </c>
      <c r="BE17" s="12" t="str">
        <f t="shared" si="41"/>
        <v/>
      </c>
      <c r="BF17" s="12" t="str">
        <f t="shared" si="41"/>
        <v/>
      </c>
      <c r="BG17" s="12" t="str">
        <f t="shared" si="41"/>
        <v/>
      </c>
      <c r="BH17" s="12" t="str">
        <f t="shared" si="41"/>
        <v/>
      </c>
      <c r="BI17" s="12">
        <f t="shared" si="41"/>
        <v>657143</v>
      </c>
      <c r="BJ17" s="12" t="str">
        <f t="shared" si="41"/>
        <v/>
      </c>
      <c r="BK17" s="12" t="str">
        <f t="shared" si="41"/>
        <v/>
      </c>
      <c r="BL17" s="12" t="str">
        <f t="shared" si="41"/>
        <v/>
      </c>
      <c r="BM17" s="12" t="str">
        <f t="shared" si="41"/>
        <v/>
      </c>
      <c r="BN17" s="12" t="str">
        <f t="shared" si="41"/>
        <v/>
      </c>
      <c r="BO17" s="12" t="str">
        <f t="shared" si="41"/>
        <v/>
      </c>
      <c r="BP17" s="12" t="str">
        <f t="shared" si="42"/>
        <v/>
      </c>
      <c r="BQ17" s="12" t="str">
        <f t="shared" si="42"/>
        <v/>
      </c>
      <c r="BR17" s="12" t="str">
        <f t="shared" si="42"/>
        <v/>
      </c>
      <c r="BS17" s="12">
        <f t="shared" si="42"/>
        <v>657143</v>
      </c>
      <c r="BT17" s="12" t="str">
        <f t="shared" si="42"/>
        <v/>
      </c>
      <c r="BU17" s="12" t="str">
        <f t="shared" si="42"/>
        <v/>
      </c>
      <c r="BV17" s="12" t="str">
        <f t="shared" si="42"/>
        <v/>
      </c>
      <c r="BW17" s="12" t="str">
        <f t="shared" si="42"/>
        <v/>
      </c>
      <c r="BX17" s="12" t="str">
        <f t="shared" si="42"/>
        <v/>
      </c>
      <c r="BY17" s="12" t="str">
        <f t="shared" si="42"/>
        <v/>
      </c>
      <c r="BZ17" s="12" t="str">
        <f t="shared" si="42"/>
        <v/>
      </c>
      <c r="CA17" s="12" t="str">
        <f t="shared" si="42"/>
        <v/>
      </c>
      <c r="CB17" s="12" t="str">
        <f t="shared" si="42"/>
        <v/>
      </c>
    </row>
    <row r="18" spans="1:80">
      <c r="A18" s="329"/>
      <c r="B18" s="374"/>
      <c r="C18" s="155"/>
      <c r="D18" s="72" t="s">
        <v>93</v>
      </c>
      <c r="E18" s="55" t="s">
        <v>94</v>
      </c>
      <c r="F18" s="54">
        <v>8</v>
      </c>
      <c r="G18" s="111" t="s">
        <v>60</v>
      </c>
      <c r="H18" s="72" t="s">
        <v>18</v>
      </c>
      <c r="I18" s="52">
        <v>0</v>
      </c>
      <c r="J18" s="271">
        <v>457143</v>
      </c>
      <c r="K18" s="179">
        <v>457143</v>
      </c>
      <c r="L18" s="179">
        <v>457143</v>
      </c>
      <c r="M18" s="168">
        <v>1998</v>
      </c>
      <c r="N18" s="143">
        <v>10</v>
      </c>
      <c r="O18" s="191">
        <v>228571.5</v>
      </c>
      <c r="P18" s="185">
        <v>45714.3</v>
      </c>
      <c r="Q18" s="183">
        <v>22857.15</v>
      </c>
      <c r="R18" s="8"/>
      <c r="S18" s="206">
        <v>2018</v>
      </c>
      <c r="T18" s="173">
        <f>S18+$N$18</f>
        <v>2028</v>
      </c>
      <c r="U18" s="173">
        <f t="shared" ref="U18:AB18" si="108">T18+$N$18</f>
        <v>2038</v>
      </c>
      <c r="V18" s="173">
        <f t="shared" si="108"/>
        <v>2048</v>
      </c>
      <c r="W18" s="173">
        <f t="shared" si="108"/>
        <v>2058</v>
      </c>
      <c r="X18" s="173">
        <f t="shared" si="108"/>
        <v>2068</v>
      </c>
      <c r="Y18" s="173">
        <f t="shared" si="108"/>
        <v>2078</v>
      </c>
      <c r="Z18" s="173">
        <f t="shared" si="108"/>
        <v>2088</v>
      </c>
      <c r="AA18" s="173">
        <f t="shared" si="108"/>
        <v>2098</v>
      </c>
      <c r="AB18" s="173">
        <f t="shared" si="108"/>
        <v>2108</v>
      </c>
      <c r="AC18" s="8"/>
      <c r="AD18" s="12" t="str">
        <f t="shared" si="11"/>
        <v/>
      </c>
      <c r="AE18" s="12" t="str">
        <f t="shared" si="11"/>
        <v/>
      </c>
      <c r="AF18" s="12" t="str">
        <f t="shared" si="11"/>
        <v/>
      </c>
      <c r="AG18" s="12" t="str">
        <f t="shared" si="11"/>
        <v/>
      </c>
      <c r="AH18" s="12" t="str">
        <f t="shared" si="11"/>
        <v/>
      </c>
      <c r="AI18" s="12">
        <f t="shared" si="11"/>
        <v>457143</v>
      </c>
      <c r="AJ18" s="12" t="str">
        <f t="shared" si="11"/>
        <v/>
      </c>
      <c r="AK18" s="12" t="str">
        <f t="shared" si="11"/>
        <v/>
      </c>
      <c r="AL18" s="12" t="str">
        <f t="shared" si="11"/>
        <v/>
      </c>
      <c r="AM18" s="12" t="str">
        <f t="shared" si="11"/>
        <v/>
      </c>
      <c r="AN18" s="12" t="str">
        <f t="shared" si="11"/>
        <v/>
      </c>
      <c r="AO18" s="12" t="str">
        <f t="shared" si="11"/>
        <v/>
      </c>
      <c r="AP18" s="12" t="str">
        <f t="shared" si="11"/>
        <v/>
      </c>
      <c r="AQ18" s="12" t="str">
        <f t="shared" si="11"/>
        <v/>
      </c>
      <c r="AR18" s="12" t="str">
        <f t="shared" si="11"/>
        <v/>
      </c>
      <c r="AS18" s="12">
        <f t="shared" si="11"/>
        <v>457143</v>
      </c>
      <c r="AT18" s="12" t="str">
        <f t="shared" si="40"/>
        <v/>
      </c>
      <c r="AU18" s="12" t="str">
        <f t="shared" si="40"/>
        <v/>
      </c>
      <c r="AV18" s="12" t="str">
        <f t="shared" si="40"/>
        <v/>
      </c>
      <c r="AW18" s="12" t="str">
        <f t="shared" si="40"/>
        <v/>
      </c>
      <c r="AX18" s="12" t="str">
        <f t="shared" si="40"/>
        <v/>
      </c>
      <c r="AY18" s="12" t="str">
        <f t="shared" si="40"/>
        <v/>
      </c>
      <c r="AZ18" s="12" t="str">
        <f t="shared" si="41"/>
        <v/>
      </c>
      <c r="BA18" s="12" t="str">
        <f t="shared" si="41"/>
        <v/>
      </c>
      <c r="BB18" s="12" t="str">
        <f t="shared" si="41"/>
        <v/>
      </c>
      <c r="BC18" s="12">
        <f t="shared" si="41"/>
        <v>457143</v>
      </c>
      <c r="BD18" s="12" t="str">
        <f t="shared" si="41"/>
        <v/>
      </c>
      <c r="BE18" s="12" t="str">
        <f t="shared" si="41"/>
        <v/>
      </c>
      <c r="BF18" s="12" t="str">
        <f t="shared" si="41"/>
        <v/>
      </c>
      <c r="BG18" s="12" t="str">
        <f t="shared" si="41"/>
        <v/>
      </c>
      <c r="BH18" s="12" t="str">
        <f t="shared" si="41"/>
        <v/>
      </c>
      <c r="BI18" s="12" t="str">
        <f t="shared" si="41"/>
        <v/>
      </c>
      <c r="BJ18" s="12" t="str">
        <f t="shared" si="41"/>
        <v/>
      </c>
      <c r="BK18" s="12" t="str">
        <f t="shared" si="41"/>
        <v/>
      </c>
      <c r="BL18" s="12" t="str">
        <f t="shared" si="41"/>
        <v/>
      </c>
      <c r="BM18" s="12">
        <f t="shared" si="41"/>
        <v>457143</v>
      </c>
      <c r="BN18" s="12" t="str">
        <f t="shared" si="41"/>
        <v/>
      </c>
      <c r="BO18" s="12" t="str">
        <f t="shared" si="41"/>
        <v/>
      </c>
      <c r="BP18" s="12" t="str">
        <f t="shared" si="42"/>
        <v/>
      </c>
      <c r="BQ18" s="12" t="str">
        <f t="shared" si="42"/>
        <v/>
      </c>
      <c r="BR18" s="12" t="str">
        <f t="shared" si="42"/>
        <v/>
      </c>
      <c r="BS18" s="12" t="str">
        <f t="shared" si="42"/>
        <v/>
      </c>
      <c r="BT18" s="12" t="str">
        <f t="shared" si="42"/>
        <v/>
      </c>
      <c r="BU18" s="12" t="str">
        <f t="shared" si="42"/>
        <v/>
      </c>
      <c r="BV18" s="12" t="str">
        <f t="shared" si="42"/>
        <v/>
      </c>
      <c r="BW18" s="12">
        <f t="shared" si="42"/>
        <v>457143</v>
      </c>
      <c r="BX18" s="12" t="str">
        <f t="shared" si="42"/>
        <v/>
      </c>
      <c r="BY18" s="12" t="str">
        <f t="shared" si="42"/>
        <v/>
      </c>
      <c r="BZ18" s="12" t="str">
        <f t="shared" si="42"/>
        <v/>
      </c>
      <c r="CA18" s="12" t="str">
        <f t="shared" si="42"/>
        <v/>
      </c>
      <c r="CB18" s="12" t="str">
        <f t="shared" si="42"/>
        <v/>
      </c>
    </row>
    <row r="19" spans="1:80" ht="13.5" thickBot="1">
      <c r="A19" s="330"/>
      <c r="B19" s="375"/>
      <c r="C19" s="150" t="s">
        <v>95</v>
      </c>
      <c r="D19" s="60" t="s">
        <v>96</v>
      </c>
      <c r="E19" s="132" t="s">
        <v>97</v>
      </c>
      <c r="F19" s="61">
        <v>1</v>
      </c>
      <c r="G19" s="133" t="s">
        <v>60</v>
      </c>
      <c r="H19" s="60" t="s">
        <v>18</v>
      </c>
      <c r="I19" s="93">
        <v>0</v>
      </c>
      <c r="J19" s="267">
        <v>1300000</v>
      </c>
      <c r="K19" s="180">
        <v>1300000</v>
      </c>
      <c r="L19" s="180">
        <v>1300000</v>
      </c>
      <c r="M19" s="164">
        <v>1998</v>
      </c>
      <c r="N19" s="144">
        <v>10</v>
      </c>
      <c r="O19" s="192">
        <v>1040000</v>
      </c>
      <c r="P19" s="189">
        <v>130000</v>
      </c>
      <c r="Q19" s="177">
        <v>104000</v>
      </c>
      <c r="R19" s="8"/>
      <c r="S19" s="206">
        <v>2021</v>
      </c>
      <c r="T19" s="173">
        <f t="shared" ref="T19" si="109">S19+$N$19</f>
        <v>2031</v>
      </c>
      <c r="U19" s="173">
        <f t="shared" ref="U19" si="110">T19+$N$19</f>
        <v>2041</v>
      </c>
      <c r="V19" s="173">
        <f t="shared" ref="V19" si="111">U19+$N$19</f>
        <v>2051</v>
      </c>
      <c r="W19" s="173">
        <f t="shared" ref="W19" si="112">V19+$N$19</f>
        <v>2061</v>
      </c>
      <c r="X19" s="173">
        <f t="shared" ref="X19" si="113">W19+$N$19</f>
        <v>2071</v>
      </c>
      <c r="Y19" s="173">
        <f t="shared" ref="Y19" si="114">X19+$N$19</f>
        <v>2081</v>
      </c>
      <c r="Z19" s="173">
        <f t="shared" ref="Z19" si="115">Y19+$N$19</f>
        <v>2091</v>
      </c>
      <c r="AA19" s="173">
        <f t="shared" ref="AA19" si="116">Z19+$N$19</f>
        <v>2101</v>
      </c>
      <c r="AB19" s="173">
        <f t="shared" ref="AB19" si="117">AA19+$N$19</f>
        <v>2111</v>
      </c>
      <c r="AC19" s="8"/>
      <c r="AD19" s="12" t="str">
        <f t="shared" si="11"/>
        <v/>
      </c>
      <c r="AE19" s="12" t="str">
        <f t="shared" si="11"/>
        <v/>
      </c>
      <c r="AF19" s="12" t="str">
        <f t="shared" si="11"/>
        <v/>
      </c>
      <c r="AG19" s="12" t="str">
        <f t="shared" si="11"/>
        <v/>
      </c>
      <c r="AH19" s="12" t="str">
        <f t="shared" si="11"/>
        <v/>
      </c>
      <c r="AI19" s="12" t="str">
        <f t="shared" si="11"/>
        <v/>
      </c>
      <c r="AJ19" s="12" t="str">
        <f t="shared" si="11"/>
        <v/>
      </c>
      <c r="AK19" s="12" t="str">
        <f t="shared" si="11"/>
        <v/>
      </c>
      <c r="AL19" s="12">
        <f t="shared" si="11"/>
        <v>1300000</v>
      </c>
      <c r="AM19" s="12" t="str">
        <f t="shared" si="11"/>
        <v/>
      </c>
      <c r="AN19" s="12" t="str">
        <f t="shared" si="11"/>
        <v/>
      </c>
      <c r="AO19" s="12" t="str">
        <f t="shared" si="11"/>
        <v/>
      </c>
      <c r="AP19" s="12" t="str">
        <f t="shared" si="11"/>
        <v/>
      </c>
      <c r="AQ19" s="12" t="str">
        <f t="shared" si="11"/>
        <v/>
      </c>
      <c r="AR19" s="12" t="str">
        <f t="shared" si="11"/>
        <v/>
      </c>
      <c r="AS19" s="12" t="str">
        <f t="shared" si="11"/>
        <v/>
      </c>
      <c r="AT19" s="12" t="str">
        <f t="shared" si="40"/>
        <v/>
      </c>
      <c r="AU19" s="12" t="str">
        <f t="shared" si="40"/>
        <v/>
      </c>
      <c r="AV19" s="12">
        <f t="shared" si="40"/>
        <v>1300000</v>
      </c>
      <c r="AW19" s="12" t="str">
        <f t="shared" si="40"/>
        <v/>
      </c>
      <c r="AX19" s="12" t="str">
        <f t="shared" si="40"/>
        <v/>
      </c>
      <c r="AY19" s="12" t="str">
        <f t="shared" si="40"/>
        <v/>
      </c>
      <c r="AZ19" s="12" t="str">
        <f t="shared" si="41"/>
        <v/>
      </c>
      <c r="BA19" s="12" t="str">
        <f t="shared" si="41"/>
        <v/>
      </c>
      <c r="BB19" s="12" t="str">
        <f t="shared" si="41"/>
        <v/>
      </c>
      <c r="BC19" s="12" t="str">
        <f t="shared" si="41"/>
        <v/>
      </c>
      <c r="BD19" s="12" t="str">
        <f t="shared" si="41"/>
        <v/>
      </c>
      <c r="BE19" s="12" t="str">
        <f t="shared" si="41"/>
        <v/>
      </c>
      <c r="BF19" s="12">
        <f t="shared" si="41"/>
        <v>1300000</v>
      </c>
      <c r="BG19" s="12" t="str">
        <f t="shared" si="41"/>
        <v/>
      </c>
      <c r="BH19" s="12" t="str">
        <f t="shared" si="41"/>
        <v/>
      </c>
      <c r="BI19" s="12" t="str">
        <f t="shared" si="41"/>
        <v/>
      </c>
      <c r="BJ19" s="12" t="str">
        <f t="shared" si="41"/>
        <v/>
      </c>
      <c r="BK19" s="12" t="str">
        <f t="shared" si="41"/>
        <v/>
      </c>
      <c r="BL19" s="12" t="str">
        <f t="shared" si="41"/>
        <v/>
      </c>
      <c r="BM19" s="12" t="str">
        <f t="shared" si="41"/>
        <v/>
      </c>
      <c r="BN19" s="12" t="str">
        <f t="shared" si="41"/>
        <v/>
      </c>
      <c r="BO19" s="12" t="str">
        <f t="shared" si="41"/>
        <v/>
      </c>
      <c r="BP19" s="12">
        <f t="shared" si="42"/>
        <v>1300000</v>
      </c>
      <c r="BQ19" s="12" t="str">
        <f t="shared" si="42"/>
        <v/>
      </c>
      <c r="BR19" s="12" t="str">
        <f t="shared" si="42"/>
        <v/>
      </c>
      <c r="BS19" s="12" t="str">
        <f t="shared" si="42"/>
        <v/>
      </c>
      <c r="BT19" s="12" t="str">
        <f t="shared" si="42"/>
        <v/>
      </c>
      <c r="BU19" s="12" t="str">
        <f t="shared" si="42"/>
        <v/>
      </c>
      <c r="BV19" s="12" t="str">
        <f t="shared" si="42"/>
        <v/>
      </c>
      <c r="BW19" s="12" t="str">
        <f t="shared" si="42"/>
        <v/>
      </c>
      <c r="BX19" s="12" t="str">
        <f t="shared" si="42"/>
        <v/>
      </c>
      <c r="BY19" s="12" t="str">
        <f t="shared" si="42"/>
        <v/>
      </c>
      <c r="BZ19" s="12">
        <f t="shared" si="42"/>
        <v>1300000</v>
      </c>
      <c r="CA19" s="12" t="str">
        <f t="shared" si="42"/>
        <v/>
      </c>
      <c r="CB19" s="12" t="str">
        <f t="shared" si="42"/>
        <v/>
      </c>
    </row>
    <row r="20" spans="1:80">
      <c r="A20" s="406" t="s">
        <v>27</v>
      </c>
      <c r="B20" s="373" t="s">
        <v>98</v>
      </c>
      <c r="C20" s="381" t="s">
        <v>99</v>
      </c>
      <c r="D20" s="48"/>
      <c r="E20" s="74" t="s">
        <v>100</v>
      </c>
      <c r="F20" s="48">
        <v>1</v>
      </c>
      <c r="G20" s="120" t="s">
        <v>57</v>
      </c>
      <c r="H20" s="77" t="s">
        <v>17</v>
      </c>
      <c r="I20" s="49">
        <v>1510075</v>
      </c>
      <c r="J20" s="264"/>
      <c r="K20" s="178">
        <v>1510075</v>
      </c>
      <c r="L20" s="178">
        <v>1289554</v>
      </c>
      <c r="M20" s="170">
        <v>2013</v>
      </c>
      <c r="N20" s="142">
        <v>50</v>
      </c>
      <c r="O20" s="190">
        <v>1510075</v>
      </c>
      <c r="P20" s="184">
        <v>25791.08</v>
      </c>
      <c r="Q20" s="174">
        <v>30201.5</v>
      </c>
      <c r="R20" s="8"/>
      <c r="S20" s="206">
        <v>2063</v>
      </c>
      <c r="T20" s="173">
        <f t="shared" ref="T20" si="118">S20+$N$20</f>
        <v>2113</v>
      </c>
      <c r="U20" s="173">
        <f t="shared" ref="U20" si="119">T20+$N$20</f>
        <v>2163</v>
      </c>
      <c r="V20" s="173">
        <f t="shared" ref="V20" si="120">U20+$N$20</f>
        <v>2213</v>
      </c>
      <c r="W20" s="173">
        <f t="shared" ref="W20" si="121">V20+$N$20</f>
        <v>2263</v>
      </c>
      <c r="X20" s="173">
        <f t="shared" ref="X20" si="122">W20+$N$20</f>
        <v>2313</v>
      </c>
      <c r="Y20" s="173">
        <f t="shared" ref="Y20" si="123">X20+$N$20</f>
        <v>2363</v>
      </c>
      <c r="Z20" s="173">
        <f t="shared" ref="Z20" si="124">Y20+$N$20</f>
        <v>2413</v>
      </c>
      <c r="AA20" s="173">
        <f t="shared" ref="AA20" si="125">Z20+$N$20</f>
        <v>2463</v>
      </c>
      <c r="AB20" s="173">
        <f t="shared" ref="AB20" si="126">AA20+$N$20</f>
        <v>2513</v>
      </c>
      <c r="AC20" s="8"/>
      <c r="AD20" s="12" t="str">
        <f t="shared" si="11"/>
        <v/>
      </c>
      <c r="AE20" s="12" t="str">
        <f t="shared" si="11"/>
        <v/>
      </c>
      <c r="AF20" s="12" t="str">
        <f t="shared" si="11"/>
        <v/>
      </c>
      <c r="AG20" s="12" t="str">
        <f t="shared" si="11"/>
        <v/>
      </c>
      <c r="AH20" s="12" t="str">
        <f t="shared" si="11"/>
        <v/>
      </c>
      <c r="AI20" s="12" t="str">
        <f t="shared" si="11"/>
        <v/>
      </c>
      <c r="AJ20" s="12" t="str">
        <f t="shared" si="11"/>
        <v/>
      </c>
      <c r="AK20" s="12" t="str">
        <f t="shared" si="11"/>
        <v/>
      </c>
      <c r="AL20" s="12" t="str">
        <f t="shared" si="11"/>
        <v/>
      </c>
      <c r="AM20" s="12" t="str">
        <f t="shared" si="11"/>
        <v/>
      </c>
      <c r="AN20" s="12" t="str">
        <f t="shared" si="11"/>
        <v/>
      </c>
      <c r="AO20" s="12" t="str">
        <f t="shared" si="11"/>
        <v/>
      </c>
      <c r="AP20" s="12" t="str">
        <f t="shared" si="11"/>
        <v/>
      </c>
      <c r="AQ20" s="12" t="str">
        <f t="shared" si="11"/>
        <v/>
      </c>
      <c r="AR20" s="12" t="str">
        <f t="shared" si="11"/>
        <v/>
      </c>
      <c r="AS20" s="12" t="str">
        <f t="shared" si="11"/>
        <v/>
      </c>
      <c r="AT20" s="12" t="str">
        <f t="shared" si="40"/>
        <v/>
      </c>
      <c r="AU20" s="12" t="str">
        <f t="shared" si="40"/>
        <v/>
      </c>
      <c r="AV20" s="12" t="str">
        <f t="shared" si="40"/>
        <v/>
      </c>
      <c r="AW20" s="12" t="str">
        <f t="shared" si="40"/>
        <v/>
      </c>
      <c r="AX20" s="12" t="str">
        <f t="shared" si="40"/>
        <v/>
      </c>
      <c r="AY20" s="12" t="str">
        <f t="shared" si="40"/>
        <v/>
      </c>
      <c r="AZ20" s="12" t="str">
        <f t="shared" si="41"/>
        <v/>
      </c>
      <c r="BA20" s="12" t="str">
        <f t="shared" si="41"/>
        <v/>
      </c>
      <c r="BB20" s="12" t="str">
        <f t="shared" si="41"/>
        <v/>
      </c>
      <c r="BC20" s="12" t="str">
        <f t="shared" si="41"/>
        <v/>
      </c>
      <c r="BD20" s="12" t="str">
        <f t="shared" si="41"/>
        <v/>
      </c>
      <c r="BE20" s="12" t="str">
        <f t="shared" si="41"/>
        <v/>
      </c>
      <c r="BF20" s="12" t="str">
        <f t="shared" si="41"/>
        <v/>
      </c>
      <c r="BG20" s="12" t="str">
        <f t="shared" si="41"/>
        <v/>
      </c>
      <c r="BH20" s="12" t="str">
        <f t="shared" si="41"/>
        <v/>
      </c>
      <c r="BI20" s="12" t="str">
        <f t="shared" si="41"/>
        <v/>
      </c>
      <c r="BJ20" s="12" t="str">
        <f t="shared" si="41"/>
        <v/>
      </c>
      <c r="BK20" s="12" t="str">
        <f t="shared" si="41"/>
        <v/>
      </c>
      <c r="BL20" s="12" t="str">
        <f t="shared" si="41"/>
        <v/>
      </c>
      <c r="BM20" s="12" t="str">
        <f t="shared" si="41"/>
        <v/>
      </c>
      <c r="BN20" s="12" t="str">
        <f t="shared" si="41"/>
        <v/>
      </c>
      <c r="BO20" s="12" t="str">
        <f t="shared" si="41"/>
        <v/>
      </c>
      <c r="BP20" s="12" t="str">
        <f t="shared" si="42"/>
        <v/>
      </c>
      <c r="BQ20" s="12" t="str">
        <f t="shared" si="42"/>
        <v/>
      </c>
      <c r="BR20" s="12" t="str">
        <f t="shared" si="42"/>
        <v/>
      </c>
      <c r="BS20" s="12" t="str">
        <f t="shared" si="42"/>
        <v/>
      </c>
      <c r="BT20" s="12" t="str">
        <f t="shared" si="42"/>
        <v/>
      </c>
      <c r="BU20" s="12" t="str">
        <f t="shared" si="42"/>
        <v/>
      </c>
      <c r="BV20" s="12" t="str">
        <f t="shared" si="42"/>
        <v/>
      </c>
      <c r="BW20" s="12" t="str">
        <f t="shared" si="42"/>
        <v/>
      </c>
      <c r="BX20" s="12" t="str">
        <f t="shared" si="42"/>
        <v/>
      </c>
      <c r="BY20" s="12" t="str">
        <f t="shared" si="42"/>
        <v/>
      </c>
      <c r="BZ20" s="12" t="str">
        <f t="shared" si="42"/>
        <v/>
      </c>
      <c r="CA20" s="12" t="str">
        <f t="shared" si="42"/>
        <v/>
      </c>
      <c r="CB20" s="12">
        <f t="shared" si="42"/>
        <v>1289554</v>
      </c>
    </row>
    <row r="21" spans="1:80" ht="13.5" thickBot="1">
      <c r="A21" s="407"/>
      <c r="B21" s="375"/>
      <c r="C21" s="382"/>
      <c r="D21" s="61"/>
      <c r="E21" s="132" t="s">
        <v>282</v>
      </c>
      <c r="F21" s="61">
        <v>6</v>
      </c>
      <c r="G21" s="133" t="s">
        <v>60</v>
      </c>
      <c r="H21" s="79" t="s">
        <v>18</v>
      </c>
      <c r="I21" s="93">
        <v>1905859</v>
      </c>
      <c r="J21" s="270"/>
      <c r="K21" s="180">
        <v>1905859</v>
      </c>
      <c r="L21" s="180">
        <v>1627540</v>
      </c>
      <c r="M21" s="171">
        <v>2013</v>
      </c>
      <c r="N21" s="144">
        <v>10</v>
      </c>
      <c r="O21" s="192">
        <v>1905859</v>
      </c>
      <c r="P21" s="189">
        <v>162754</v>
      </c>
      <c r="Q21" s="177">
        <v>190585.9</v>
      </c>
      <c r="R21" s="8"/>
      <c r="S21" s="206">
        <v>2023</v>
      </c>
      <c r="T21" s="173">
        <f>S21+$N$21</f>
        <v>2033</v>
      </c>
      <c r="U21" s="173">
        <f t="shared" ref="U21:AB21" si="127">T21+$N$21</f>
        <v>2043</v>
      </c>
      <c r="V21" s="173">
        <f t="shared" si="127"/>
        <v>2053</v>
      </c>
      <c r="W21" s="173">
        <f t="shared" si="127"/>
        <v>2063</v>
      </c>
      <c r="X21" s="173">
        <f t="shared" si="127"/>
        <v>2073</v>
      </c>
      <c r="Y21" s="173">
        <f t="shared" si="127"/>
        <v>2083</v>
      </c>
      <c r="Z21" s="173">
        <f t="shared" si="127"/>
        <v>2093</v>
      </c>
      <c r="AA21" s="173">
        <f t="shared" si="127"/>
        <v>2103</v>
      </c>
      <c r="AB21" s="173">
        <f t="shared" si="127"/>
        <v>2113</v>
      </c>
      <c r="AC21" s="8"/>
      <c r="AD21" s="12" t="str">
        <f t="shared" si="11"/>
        <v/>
      </c>
      <c r="AE21" s="12" t="str">
        <f t="shared" si="11"/>
        <v/>
      </c>
      <c r="AF21" s="12" t="str">
        <f t="shared" si="11"/>
        <v/>
      </c>
      <c r="AG21" s="12" t="str">
        <f t="shared" si="11"/>
        <v/>
      </c>
      <c r="AH21" s="12" t="str">
        <f t="shared" si="11"/>
        <v/>
      </c>
      <c r="AI21" s="12" t="str">
        <f t="shared" si="11"/>
        <v/>
      </c>
      <c r="AJ21" s="12" t="str">
        <f t="shared" si="11"/>
        <v/>
      </c>
      <c r="AK21" s="12" t="str">
        <f t="shared" si="11"/>
        <v/>
      </c>
      <c r="AL21" s="12" t="str">
        <f t="shared" si="11"/>
        <v/>
      </c>
      <c r="AM21" s="12" t="str">
        <f t="shared" si="11"/>
        <v/>
      </c>
      <c r="AN21" s="12">
        <f t="shared" si="11"/>
        <v>1627540</v>
      </c>
      <c r="AO21" s="12" t="str">
        <f t="shared" si="11"/>
        <v/>
      </c>
      <c r="AP21" s="12" t="str">
        <f t="shared" si="11"/>
        <v/>
      </c>
      <c r="AQ21" s="12" t="str">
        <f t="shared" si="11"/>
        <v/>
      </c>
      <c r="AR21" s="12" t="str">
        <f t="shared" si="11"/>
        <v/>
      </c>
      <c r="AS21" s="12" t="str">
        <f t="shared" si="11"/>
        <v/>
      </c>
      <c r="AT21" s="12" t="str">
        <f t="shared" si="40"/>
        <v/>
      </c>
      <c r="AU21" s="12" t="str">
        <f t="shared" si="40"/>
        <v/>
      </c>
      <c r="AV21" s="12" t="str">
        <f t="shared" si="40"/>
        <v/>
      </c>
      <c r="AW21" s="12" t="str">
        <f t="shared" si="40"/>
        <v/>
      </c>
      <c r="AX21" s="12">
        <f t="shared" si="40"/>
        <v>1627540</v>
      </c>
      <c r="AY21" s="12" t="str">
        <f t="shared" si="40"/>
        <v/>
      </c>
      <c r="AZ21" s="12" t="str">
        <f t="shared" si="41"/>
        <v/>
      </c>
      <c r="BA21" s="12" t="str">
        <f t="shared" si="41"/>
        <v/>
      </c>
      <c r="BB21" s="12" t="str">
        <f t="shared" si="41"/>
        <v/>
      </c>
      <c r="BC21" s="12" t="str">
        <f t="shared" si="41"/>
        <v/>
      </c>
      <c r="BD21" s="12" t="str">
        <f t="shared" si="41"/>
        <v/>
      </c>
      <c r="BE21" s="12" t="str">
        <f t="shared" si="41"/>
        <v/>
      </c>
      <c r="BF21" s="12" t="str">
        <f t="shared" si="41"/>
        <v/>
      </c>
      <c r="BG21" s="12" t="str">
        <f t="shared" si="41"/>
        <v/>
      </c>
      <c r="BH21" s="12">
        <f t="shared" si="41"/>
        <v>1627540</v>
      </c>
      <c r="BI21" s="12" t="str">
        <f t="shared" si="41"/>
        <v/>
      </c>
      <c r="BJ21" s="12" t="str">
        <f t="shared" si="41"/>
        <v/>
      </c>
      <c r="BK21" s="12" t="str">
        <f t="shared" si="41"/>
        <v/>
      </c>
      <c r="BL21" s="12" t="str">
        <f t="shared" si="41"/>
        <v/>
      </c>
      <c r="BM21" s="12" t="str">
        <f t="shared" si="41"/>
        <v/>
      </c>
      <c r="BN21" s="12" t="str">
        <f t="shared" si="41"/>
        <v/>
      </c>
      <c r="BO21" s="12" t="str">
        <f t="shared" si="41"/>
        <v/>
      </c>
      <c r="BP21" s="12" t="str">
        <f t="shared" si="42"/>
        <v/>
      </c>
      <c r="BQ21" s="12" t="str">
        <f t="shared" si="42"/>
        <v/>
      </c>
      <c r="BR21" s="12">
        <f t="shared" si="42"/>
        <v>1627540</v>
      </c>
      <c r="BS21" s="12" t="str">
        <f t="shared" si="42"/>
        <v/>
      </c>
      <c r="BT21" s="12" t="str">
        <f t="shared" si="42"/>
        <v/>
      </c>
      <c r="BU21" s="12" t="str">
        <f t="shared" si="42"/>
        <v/>
      </c>
      <c r="BV21" s="12" t="str">
        <f t="shared" si="42"/>
        <v/>
      </c>
      <c r="BW21" s="12" t="str">
        <f t="shared" si="42"/>
        <v/>
      </c>
      <c r="BX21" s="12" t="str">
        <f t="shared" si="42"/>
        <v/>
      </c>
      <c r="BY21" s="12" t="str">
        <f t="shared" si="42"/>
        <v/>
      </c>
      <c r="BZ21" s="12" t="str">
        <f t="shared" si="42"/>
        <v/>
      </c>
      <c r="CA21" s="12" t="str">
        <f t="shared" si="42"/>
        <v/>
      </c>
      <c r="CB21" s="12">
        <f t="shared" si="42"/>
        <v>1627540</v>
      </c>
    </row>
    <row r="22" spans="1:80">
      <c r="A22" s="328" t="s">
        <v>28</v>
      </c>
      <c r="B22" s="373" t="s">
        <v>101</v>
      </c>
      <c r="C22" s="403" t="s">
        <v>102</v>
      </c>
      <c r="D22" s="48" t="s">
        <v>103</v>
      </c>
      <c r="E22" s="48" t="s">
        <v>104</v>
      </c>
      <c r="F22" s="48">
        <v>1176</v>
      </c>
      <c r="G22" s="112" t="s">
        <v>70</v>
      </c>
      <c r="H22" s="48" t="s">
        <v>17</v>
      </c>
      <c r="I22" s="49">
        <v>424179</v>
      </c>
      <c r="J22" s="264">
        <v>48555573</v>
      </c>
      <c r="K22" s="178">
        <v>48979752</v>
      </c>
      <c r="L22" s="178">
        <v>48917808</v>
      </c>
      <c r="M22" s="172">
        <v>1998</v>
      </c>
      <c r="N22" s="147">
        <v>50</v>
      </c>
      <c r="O22" s="190">
        <v>36734814</v>
      </c>
      <c r="P22" s="184">
        <v>978356.16</v>
      </c>
      <c r="Q22" s="174">
        <v>734696.28</v>
      </c>
      <c r="R22" s="8"/>
      <c r="S22" s="206">
        <v>2050</v>
      </c>
      <c r="T22" s="173">
        <f>S22+$N$22</f>
        <v>2100</v>
      </c>
      <c r="U22" s="173">
        <f t="shared" ref="U22:AB22" si="128">T22+$N$22</f>
        <v>2150</v>
      </c>
      <c r="V22" s="173">
        <f t="shared" si="128"/>
        <v>2200</v>
      </c>
      <c r="W22" s="173">
        <f t="shared" si="128"/>
        <v>2250</v>
      </c>
      <c r="X22" s="173">
        <f t="shared" si="128"/>
        <v>2300</v>
      </c>
      <c r="Y22" s="173">
        <f t="shared" si="128"/>
        <v>2350</v>
      </c>
      <c r="Z22" s="173">
        <f t="shared" si="128"/>
        <v>2400</v>
      </c>
      <c r="AA22" s="173">
        <f t="shared" si="128"/>
        <v>2450</v>
      </c>
      <c r="AB22" s="173">
        <f t="shared" si="128"/>
        <v>2500</v>
      </c>
      <c r="AC22" s="8"/>
      <c r="AD22" s="12" t="str">
        <f t="shared" si="11"/>
        <v/>
      </c>
      <c r="AE22" s="12" t="str">
        <f t="shared" si="11"/>
        <v/>
      </c>
      <c r="AF22" s="12" t="str">
        <f t="shared" si="11"/>
        <v/>
      </c>
      <c r="AG22" s="12" t="str">
        <f t="shared" si="11"/>
        <v/>
      </c>
      <c r="AH22" s="12" t="str">
        <f t="shared" si="11"/>
        <v/>
      </c>
      <c r="AI22" s="12" t="str">
        <f t="shared" si="11"/>
        <v/>
      </c>
      <c r="AJ22" s="12" t="str">
        <f t="shared" si="11"/>
        <v/>
      </c>
      <c r="AK22" s="12" t="str">
        <f t="shared" si="11"/>
        <v/>
      </c>
      <c r="AL22" s="12" t="str">
        <f t="shared" si="11"/>
        <v/>
      </c>
      <c r="AM22" s="12" t="str">
        <f t="shared" si="11"/>
        <v/>
      </c>
      <c r="AN22" s="12" t="str">
        <f t="shared" si="11"/>
        <v/>
      </c>
      <c r="AO22" s="12" t="str">
        <f t="shared" si="11"/>
        <v/>
      </c>
      <c r="AP22" s="12" t="str">
        <f t="shared" si="11"/>
        <v/>
      </c>
      <c r="AQ22" s="12" t="str">
        <f t="shared" si="11"/>
        <v/>
      </c>
      <c r="AR22" s="12" t="str">
        <f t="shared" si="11"/>
        <v/>
      </c>
      <c r="AS22" s="12" t="str">
        <f t="shared" si="11"/>
        <v/>
      </c>
      <c r="AT22" s="12" t="str">
        <f t="shared" si="40"/>
        <v/>
      </c>
      <c r="AU22" s="12" t="str">
        <f t="shared" si="40"/>
        <v/>
      </c>
      <c r="AV22" s="12" t="str">
        <f t="shared" si="40"/>
        <v/>
      </c>
      <c r="AW22" s="12" t="str">
        <f t="shared" si="40"/>
        <v/>
      </c>
      <c r="AX22" s="12" t="str">
        <f t="shared" si="40"/>
        <v/>
      </c>
      <c r="AY22" s="12" t="str">
        <f t="shared" si="40"/>
        <v/>
      </c>
      <c r="AZ22" s="12" t="str">
        <f t="shared" si="41"/>
        <v/>
      </c>
      <c r="BA22" s="12" t="str">
        <f t="shared" si="41"/>
        <v/>
      </c>
      <c r="BB22" s="12" t="str">
        <f t="shared" si="41"/>
        <v/>
      </c>
      <c r="BC22" s="12" t="str">
        <f t="shared" si="41"/>
        <v/>
      </c>
      <c r="BD22" s="12" t="str">
        <f t="shared" si="41"/>
        <v/>
      </c>
      <c r="BE22" s="12" t="str">
        <f t="shared" si="41"/>
        <v/>
      </c>
      <c r="BF22" s="12" t="str">
        <f t="shared" si="41"/>
        <v/>
      </c>
      <c r="BG22" s="12" t="str">
        <f t="shared" si="41"/>
        <v/>
      </c>
      <c r="BH22" s="12" t="str">
        <f t="shared" si="41"/>
        <v/>
      </c>
      <c r="BI22" s="12" t="str">
        <f t="shared" si="41"/>
        <v/>
      </c>
      <c r="BJ22" s="12" t="str">
        <f t="shared" si="41"/>
        <v/>
      </c>
      <c r="BK22" s="12" t="str">
        <f t="shared" si="41"/>
        <v/>
      </c>
      <c r="BL22" s="12" t="str">
        <f t="shared" si="41"/>
        <v/>
      </c>
      <c r="BM22" s="12" t="str">
        <f t="shared" si="41"/>
        <v/>
      </c>
      <c r="BN22" s="12" t="str">
        <f t="shared" si="41"/>
        <v/>
      </c>
      <c r="BO22" s="12">
        <f t="shared" si="41"/>
        <v>48917808</v>
      </c>
      <c r="BP22" s="12" t="str">
        <f t="shared" si="42"/>
        <v/>
      </c>
      <c r="BQ22" s="12" t="str">
        <f t="shared" si="42"/>
        <v/>
      </c>
      <c r="BR22" s="12" t="str">
        <f t="shared" si="42"/>
        <v/>
      </c>
      <c r="BS22" s="12" t="str">
        <f t="shared" si="42"/>
        <v/>
      </c>
      <c r="BT22" s="12" t="str">
        <f t="shared" si="42"/>
        <v/>
      </c>
      <c r="BU22" s="12" t="str">
        <f t="shared" si="42"/>
        <v/>
      </c>
      <c r="BV22" s="12" t="str">
        <f t="shared" si="42"/>
        <v/>
      </c>
      <c r="BW22" s="12" t="str">
        <f t="shared" si="42"/>
        <v/>
      </c>
      <c r="BX22" s="12" t="str">
        <f t="shared" si="42"/>
        <v/>
      </c>
      <c r="BY22" s="12" t="str">
        <f t="shared" si="42"/>
        <v/>
      </c>
      <c r="BZ22" s="12" t="str">
        <f t="shared" si="42"/>
        <v/>
      </c>
      <c r="CA22" s="12" t="str">
        <f t="shared" si="42"/>
        <v/>
      </c>
      <c r="CB22" s="12" t="str">
        <f t="shared" si="42"/>
        <v/>
      </c>
    </row>
    <row r="23" spans="1:80" ht="12.75" customHeight="1">
      <c r="A23" s="329"/>
      <c r="B23" s="374"/>
      <c r="C23" s="404"/>
      <c r="D23" s="72" t="s">
        <v>105</v>
      </c>
      <c r="E23" s="76" t="s">
        <v>106</v>
      </c>
      <c r="F23" s="97" t="s">
        <v>107</v>
      </c>
      <c r="G23" s="113" t="s">
        <v>70</v>
      </c>
      <c r="H23" s="72" t="s">
        <v>18</v>
      </c>
      <c r="I23" s="52">
        <v>0</v>
      </c>
      <c r="J23" s="271">
        <v>21123000</v>
      </c>
      <c r="K23" s="179">
        <v>21123000</v>
      </c>
      <c r="L23" s="179">
        <v>21123000</v>
      </c>
      <c r="M23" s="168">
        <v>1998</v>
      </c>
      <c r="N23" s="143">
        <v>33</v>
      </c>
      <c r="O23" s="191">
        <v>14786099.999999998</v>
      </c>
      <c r="P23" s="185">
        <v>640090.90909090906</v>
      </c>
      <c r="Q23" s="183">
        <v>448063.63636363629</v>
      </c>
      <c r="R23" s="8"/>
      <c r="S23" s="206">
        <v>2036</v>
      </c>
      <c r="T23" s="173">
        <f>S23+$N$23</f>
        <v>2069</v>
      </c>
      <c r="U23" s="173">
        <f t="shared" ref="U23:AB23" si="129">T23+$N$23</f>
        <v>2102</v>
      </c>
      <c r="V23" s="173">
        <f t="shared" si="129"/>
        <v>2135</v>
      </c>
      <c r="W23" s="173">
        <f t="shared" si="129"/>
        <v>2168</v>
      </c>
      <c r="X23" s="173">
        <f t="shared" si="129"/>
        <v>2201</v>
      </c>
      <c r="Y23" s="173">
        <f t="shared" si="129"/>
        <v>2234</v>
      </c>
      <c r="Z23" s="173">
        <f t="shared" si="129"/>
        <v>2267</v>
      </c>
      <c r="AA23" s="173">
        <f t="shared" si="129"/>
        <v>2300</v>
      </c>
      <c r="AB23" s="173">
        <f t="shared" si="129"/>
        <v>2333</v>
      </c>
      <c r="AC23" s="8"/>
      <c r="AD23" s="12" t="str">
        <f t="shared" si="11"/>
        <v/>
      </c>
      <c r="AE23" s="12" t="str">
        <f t="shared" si="11"/>
        <v/>
      </c>
      <c r="AF23" s="12" t="str">
        <f t="shared" si="11"/>
        <v/>
      </c>
      <c r="AG23" s="12" t="str">
        <f t="shared" si="11"/>
        <v/>
      </c>
      <c r="AH23" s="12" t="str">
        <f t="shared" si="11"/>
        <v/>
      </c>
      <c r="AI23" s="12" t="str">
        <f t="shared" si="11"/>
        <v/>
      </c>
      <c r="AJ23" s="12" t="str">
        <f t="shared" si="11"/>
        <v/>
      </c>
      <c r="AK23" s="12" t="str">
        <f t="shared" si="11"/>
        <v/>
      </c>
      <c r="AL23" s="12" t="str">
        <f t="shared" si="11"/>
        <v/>
      </c>
      <c r="AM23" s="12" t="str">
        <f t="shared" si="11"/>
        <v/>
      </c>
      <c r="AN23" s="12" t="str">
        <f t="shared" si="11"/>
        <v/>
      </c>
      <c r="AO23" s="12" t="str">
        <f t="shared" si="11"/>
        <v/>
      </c>
      <c r="AP23" s="12" t="str">
        <f t="shared" si="11"/>
        <v/>
      </c>
      <c r="AQ23" s="12" t="str">
        <f t="shared" si="11"/>
        <v/>
      </c>
      <c r="AR23" s="12" t="str">
        <f t="shared" si="11"/>
        <v/>
      </c>
      <c r="AS23" s="12" t="str">
        <f t="shared" si="11"/>
        <v/>
      </c>
      <c r="AT23" s="12" t="str">
        <f t="shared" si="40"/>
        <v/>
      </c>
      <c r="AU23" s="12" t="str">
        <f t="shared" si="40"/>
        <v/>
      </c>
      <c r="AV23" s="12" t="str">
        <f t="shared" si="40"/>
        <v/>
      </c>
      <c r="AW23" s="12" t="str">
        <f t="shared" si="40"/>
        <v/>
      </c>
      <c r="AX23" s="12" t="str">
        <f t="shared" si="40"/>
        <v/>
      </c>
      <c r="AY23" s="12" t="str">
        <f t="shared" si="40"/>
        <v/>
      </c>
      <c r="AZ23" s="12" t="str">
        <f t="shared" si="41"/>
        <v/>
      </c>
      <c r="BA23" s="12">
        <f t="shared" si="41"/>
        <v>21123000</v>
      </c>
      <c r="BB23" s="12" t="str">
        <f t="shared" si="41"/>
        <v/>
      </c>
      <c r="BC23" s="12" t="str">
        <f t="shared" si="41"/>
        <v/>
      </c>
      <c r="BD23" s="12" t="str">
        <f t="shared" si="41"/>
        <v/>
      </c>
      <c r="BE23" s="12" t="str">
        <f t="shared" si="41"/>
        <v/>
      </c>
      <c r="BF23" s="12" t="str">
        <f t="shared" si="41"/>
        <v/>
      </c>
      <c r="BG23" s="12" t="str">
        <f t="shared" si="41"/>
        <v/>
      </c>
      <c r="BH23" s="12" t="str">
        <f t="shared" si="41"/>
        <v/>
      </c>
      <c r="BI23" s="12" t="str">
        <f t="shared" si="41"/>
        <v/>
      </c>
      <c r="BJ23" s="12" t="str">
        <f t="shared" si="41"/>
        <v/>
      </c>
      <c r="BK23" s="12" t="str">
        <f t="shared" si="41"/>
        <v/>
      </c>
      <c r="BL23" s="12" t="str">
        <f t="shared" si="41"/>
        <v/>
      </c>
      <c r="BM23" s="12" t="str">
        <f t="shared" si="41"/>
        <v/>
      </c>
      <c r="BN23" s="12" t="str">
        <f t="shared" si="41"/>
        <v/>
      </c>
      <c r="BO23" s="12" t="str">
        <f t="shared" ref="BO23:CB38" si="130">IF(ISERROR(HLOOKUP(BO$2,$S23:$AB23,1,FALSE)),"",$L23)</f>
        <v/>
      </c>
      <c r="BP23" s="12" t="str">
        <f t="shared" si="130"/>
        <v/>
      </c>
      <c r="BQ23" s="12" t="str">
        <f t="shared" si="130"/>
        <v/>
      </c>
      <c r="BR23" s="12" t="str">
        <f t="shared" si="130"/>
        <v/>
      </c>
      <c r="BS23" s="12" t="str">
        <f t="shared" si="130"/>
        <v/>
      </c>
      <c r="BT23" s="12" t="str">
        <f t="shared" si="130"/>
        <v/>
      </c>
      <c r="BU23" s="12" t="str">
        <f t="shared" si="130"/>
        <v/>
      </c>
      <c r="BV23" s="12" t="str">
        <f t="shared" si="130"/>
        <v/>
      </c>
      <c r="BW23" s="12" t="str">
        <f t="shared" si="130"/>
        <v/>
      </c>
      <c r="BX23" s="12" t="str">
        <f t="shared" si="130"/>
        <v/>
      </c>
      <c r="BY23" s="12" t="str">
        <f t="shared" si="130"/>
        <v/>
      </c>
      <c r="BZ23" s="12" t="str">
        <f t="shared" si="130"/>
        <v/>
      </c>
      <c r="CA23" s="12" t="str">
        <f t="shared" si="130"/>
        <v/>
      </c>
      <c r="CB23" s="12" t="str">
        <f t="shared" si="130"/>
        <v/>
      </c>
    </row>
    <row r="24" spans="1:80">
      <c r="A24" s="329"/>
      <c r="B24" s="374"/>
      <c r="C24" s="404"/>
      <c r="D24" s="57" t="s">
        <v>93</v>
      </c>
      <c r="E24" s="57" t="s">
        <v>108</v>
      </c>
      <c r="F24" s="70">
        <v>63</v>
      </c>
      <c r="G24" s="106" t="s">
        <v>60</v>
      </c>
      <c r="H24" s="59" t="s">
        <v>18</v>
      </c>
      <c r="I24" s="52">
        <v>5700957</v>
      </c>
      <c r="J24" s="266"/>
      <c r="K24" s="179">
        <v>5700957</v>
      </c>
      <c r="L24" s="179">
        <v>5700957</v>
      </c>
      <c r="M24" s="166">
        <v>2013</v>
      </c>
      <c r="N24" s="143">
        <v>10</v>
      </c>
      <c r="O24" s="191">
        <v>5700957</v>
      </c>
      <c r="P24" s="185">
        <v>570095.69999999995</v>
      </c>
      <c r="Q24" s="183">
        <v>570095.69999999995</v>
      </c>
      <c r="R24" s="8"/>
      <c r="S24" s="206">
        <v>2023</v>
      </c>
      <c r="T24" s="173">
        <f>S24+$N$24</f>
        <v>2033</v>
      </c>
      <c r="U24" s="173">
        <f t="shared" ref="U24:AB24" si="131">T24+$N$24</f>
        <v>2043</v>
      </c>
      <c r="V24" s="173">
        <f t="shared" si="131"/>
        <v>2053</v>
      </c>
      <c r="W24" s="173">
        <f t="shared" si="131"/>
        <v>2063</v>
      </c>
      <c r="X24" s="173">
        <f t="shared" si="131"/>
        <v>2073</v>
      </c>
      <c r="Y24" s="173">
        <f t="shared" si="131"/>
        <v>2083</v>
      </c>
      <c r="Z24" s="173">
        <f t="shared" si="131"/>
        <v>2093</v>
      </c>
      <c r="AA24" s="173">
        <f t="shared" si="131"/>
        <v>2103</v>
      </c>
      <c r="AB24" s="173">
        <f t="shared" si="131"/>
        <v>2113</v>
      </c>
      <c r="AC24" s="8"/>
      <c r="AD24" s="12" t="str">
        <f t="shared" si="11"/>
        <v/>
      </c>
      <c r="AE24" s="12" t="str">
        <f t="shared" si="11"/>
        <v/>
      </c>
      <c r="AF24" s="12" t="str">
        <f t="shared" si="11"/>
        <v/>
      </c>
      <c r="AG24" s="12" t="str">
        <f t="shared" si="11"/>
        <v/>
      </c>
      <c r="AH24" s="12" t="str">
        <f t="shared" si="11"/>
        <v/>
      </c>
      <c r="AI24" s="12" t="str">
        <f t="shared" si="11"/>
        <v/>
      </c>
      <c r="AJ24" s="12" t="str">
        <f t="shared" si="11"/>
        <v/>
      </c>
      <c r="AK24" s="12" t="str">
        <f t="shared" si="11"/>
        <v/>
      </c>
      <c r="AL24" s="12" t="str">
        <f t="shared" si="11"/>
        <v/>
      </c>
      <c r="AM24" s="12" t="str">
        <f t="shared" si="11"/>
        <v/>
      </c>
      <c r="AN24" s="12">
        <f t="shared" ref="AN24:BC39" si="132">IF(ISERROR(HLOOKUP(AN$2,$S24:$AB24,1,FALSE)),"",$L24)</f>
        <v>5700957</v>
      </c>
      <c r="AO24" s="12" t="str">
        <f t="shared" si="132"/>
        <v/>
      </c>
      <c r="AP24" s="12" t="str">
        <f t="shared" si="132"/>
        <v/>
      </c>
      <c r="AQ24" s="12" t="str">
        <f t="shared" si="132"/>
        <v/>
      </c>
      <c r="AR24" s="12" t="str">
        <f t="shared" si="132"/>
        <v/>
      </c>
      <c r="AS24" s="12" t="str">
        <f t="shared" si="132"/>
        <v/>
      </c>
      <c r="AT24" s="12" t="str">
        <f t="shared" si="132"/>
        <v/>
      </c>
      <c r="AU24" s="12" t="str">
        <f t="shared" si="132"/>
        <v/>
      </c>
      <c r="AV24" s="12" t="str">
        <f t="shared" si="132"/>
        <v/>
      </c>
      <c r="AW24" s="12" t="str">
        <f t="shared" si="132"/>
        <v/>
      </c>
      <c r="AX24" s="12">
        <f t="shared" si="132"/>
        <v>5700957</v>
      </c>
      <c r="AY24" s="12" t="str">
        <f t="shared" si="132"/>
        <v/>
      </c>
      <c r="AZ24" s="12" t="str">
        <f t="shared" si="132"/>
        <v/>
      </c>
      <c r="BA24" s="12" t="str">
        <f t="shared" si="132"/>
        <v/>
      </c>
      <c r="BB24" s="12" t="str">
        <f t="shared" si="132"/>
        <v/>
      </c>
      <c r="BC24" s="12" t="str">
        <f t="shared" si="132"/>
        <v/>
      </c>
      <c r="BD24" s="12" t="str">
        <f t="shared" ref="BD24:BS39" si="133">IF(ISERROR(HLOOKUP(BD$2,$S24:$AB24,1,FALSE)),"",$L24)</f>
        <v/>
      </c>
      <c r="BE24" s="12" t="str">
        <f t="shared" si="133"/>
        <v/>
      </c>
      <c r="BF24" s="12" t="str">
        <f t="shared" si="133"/>
        <v/>
      </c>
      <c r="BG24" s="12" t="str">
        <f t="shared" si="133"/>
        <v/>
      </c>
      <c r="BH24" s="12">
        <f t="shared" si="133"/>
        <v>5700957</v>
      </c>
      <c r="BI24" s="12" t="str">
        <f t="shared" si="133"/>
        <v/>
      </c>
      <c r="BJ24" s="12" t="str">
        <f t="shared" si="133"/>
        <v/>
      </c>
      <c r="BK24" s="12" t="str">
        <f t="shared" si="133"/>
        <v/>
      </c>
      <c r="BL24" s="12" t="str">
        <f t="shared" si="133"/>
        <v/>
      </c>
      <c r="BM24" s="12" t="str">
        <f t="shared" si="133"/>
        <v/>
      </c>
      <c r="BN24" s="12" t="str">
        <f t="shared" si="133"/>
        <v/>
      </c>
      <c r="BO24" s="12" t="str">
        <f t="shared" si="133"/>
        <v/>
      </c>
      <c r="BP24" s="12" t="str">
        <f t="shared" si="133"/>
        <v/>
      </c>
      <c r="BQ24" s="12" t="str">
        <f t="shared" si="133"/>
        <v/>
      </c>
      <c r="BR24" s="12">
        <f t="shared" si="133"/>
        <v>5700957</v>
      </c>
      <c r="BS24" s="12" t="str">
        <f t="shared" si="133"/>
        <v/>
      </c>
      <c r="BT24" s="12" t="str">
        <f t="shared" si="130"/>
        <v/>
      </c>
      <c r="BU24" s="12" t="str">
        <f t="shared" si="130"/>
        <v/>
      </c>
      <c r="BV24" s="12" t="str">
        <f t="shared" si="130"/>
        <v/>
      </c>
      <c r="BW24" s="12" t="str">
        <f t="shared" si="130"/>
        <v/>
      </c>
      <c r="BX24" s="12" t="str">
        <f t="shared" si="130"/>
        <v/>
      </c>
      <c r="BY24" s="12" t="str">
        <f t="shared" si="130"/>
        <v/>
      </c>
      <c r="BZ24" s="12" t="str">
        <f t="shared" si="130"/>
        <v/>
      </c>
      <c r="CA24" s="12" t="str">
        <f t="shared" si="130"/>
        <v/>
      </c>
      <c r="CB24" s="12">
        <f t="shared" si="130"/>
        <v>5700957</v>
      </c>
    </row>
    <row r="25" spans="1:80">
      <c r="A25" s="329"/>
      <c r="B25" s="374"/>
      <c r="C25" s="404"/>
      <c r="D25" s="72" t="s">
        <v>109</v>
      </c>
      <c r="E25" s="72" t="s">
        <v>110</v>
      </c>
      <c r="F25" s="71">
        <v>2</v>
      </c>
      <c r="G25" s="114" t="s">
        <v>60</v>
      </c>
      <c r="H25" s="54" t="s">
        <v>18</v>
      </c>
      <c r="I25" s="52">
        <v>0</v>
      </c>
      <c r="J25" s="265">
        <v>11771429</v>
      </c>
      <c r="K25" s="179">
        <v>11771429</v>
      </c>
      <c r="L25" s="179">
        <v>11771429</v>
      </c>
      <c r="M25" s="168">
        <v>1998</v>
      </c>
      <c r="N25" s="143">
        <v>10</v>
      </c>
      <c r="O25" s="191">
        <v>8240000.2999999998</v>
      </c>
      <c r="P25" s="185">
        <v>1177142.8999999999</v>
      </c>
      <c r="Q25" s="183">
        <v>824000.03</v>
      </c>
      <c r="R25" s="8"/>
      <c r="S25" s="206">
        <v>2020</v>
      </c>
      <c r="T25" s="173">
        <f>S25+$N$25</f>
        <v>2030</v>
      </c>
      <c r="U25" s="173">
        <f t="shared" ref="U25:AB25" si="134">T25+$N$25</f>
        <v>2040</v>
      </c>
      <c r="V25" s="173">
        <f t="shared" si="134"/>
        <v>2050</v>
      </c>
      <c r="W25" s="173">
        <f t="shared" si="134"/>
        <v>2060</v>
      </c>
      <c r="X25" s="173">
        <f t="shared" si="134"/>
        <v>2070</v>
      </c>
      <c r="Y25" s="173">
        <f t="shared" si="134"/>
        <v>2080</v>
      </c>
      <c r="Z25" s="173">
        <f t="shared" si="134"/>
        <v>2090</v>
      </c>
      <c r="AA25" s="173">
        <f t="shared" si="134"/>
        <v>2100</v>
      </c>
      <c r="AB25" s="173">
        <f t="shared" si="134"/>
        <v>2110</v>
      </c>
      <c r="AC25" s="8"/>
      <c r="AD25" s="12" t="str">
        <f t="shared" ref="AD25:AS40" si="135">IF(ISERROR(HLOOKUP(AD$2,$S25:$AB25,1,FALSE)),"",$L25)</f>
        <v/>
      </c>
      <c r="AE25" s="12" t="str">
        <f t="shared" si="135"/>
        <v/>
      </c>
      <c r="AF25" s="12" t="str">
        <f t="shared" si="135"/>
        <v/>
      </c>
      <c r="AG25" s="12" t="str">
        <f t="shared" si="135"/>
        <v/>
      </c>
      <c r="AH25" s="12" t="str">
        <f t="shared" si="135"/>
        <v/>
      </c>
      <c r="AI25" s="12" t="str">
        <f t="shared" si="135"/>
        <v/>
      </c>
      <c r="AJ25" s="12" t="str">
        <f t="shared" si="135"/>
        <v/>
      </c>
      <c r="AK25" s="12">
        <f t="shared" si="135"/>
        <v>11771429</v>
      </c>
      <c r="AL25" s="12" t="str">
        <f t="shared" si="135"/>
        <v/>
      </c>
      <c r="AM25" s="12" t="str">
        <f t="shared" si="135"/>
        <v/>
      </c>
      <c r="AN25" s="12" t="str">
        <f t="shared" si="135"/>
        <v/>
      </c>
      <c r="AO25" s="12" t="str">
        <f t="shared" si="135"/>
        <v/>
      </c>
      <c r="AP25" s="12" t="str">
        <f t="shared" si="135"/>
        <v/>
      </c>
      <c r="AQ25" s="12" t="str">
        <f t="shared" si="135"/>
        <v/>
      </c>
      <c r="AR25" s="12" t="str">
        <f t="shared" si="135"/>
        <v/>
      </c>
      <c r="AS25" s="12" t="str">
        <f t="shared" si="135"/>
        <v/>
      </c>
      <c r="AT25" s="12" t="str">
        <f t="shared" si="132"/>
        <v/>
      </c>
      <c r="AU25" s="12">
        <f t="shared" si="132"/>
        <v>11771429</v>
      </c>
      <c r="AV25" s="12" t="str">
        <f t="shared" si="132"/>
        <v/>
      </c>
      <c r="AW25" s="12" t="str">
        <f t="shared" si="132"/>
        <v/>
      </c>
      <c r="AX25" s="12" t="str">
        <f t="shared" si="132"/>
        <v/>
      </c>
      <c r="AY25" s="12" t="str">
        <f t="shared" si="132"/>
        <v/>
      </c>
      <c r="AZ25" s="12" t="str">
        <f t="shared" si="132"/>
        <v/>
      </c>
      <c r="BA25" s="12" t="str">
        <f t="shared" si="132"/>
        <v/>
      </c>
      <c r="BB25" s="12" t="str">
        <f t="shared" si="132"/>
        <v/>
      </c>
      <c r="BC25" s="12" t="str">
        <f t="shared" si="132"/>
        <v/>
      </c>
      <c r="BD25" s="12" t="str">
        <f t="shared" si="133"/>
        <v/>
      </c>
      <c r="BE25" s="12">
        <f t="shared" si="133"/>
        <v>11771429</v>
      </c>
      <c r="BF25" s="12" t="str">
        <f t="shared" si="133"/>
        <v/>
      </c>
      <c r="BG25" s="12" t="str">
        <f t="shared" si="133"/>
        <v/>
      </c>
      <c r="BH25" s="12" t="str">
        <f t="shared" si="133"/>
        <v/>
      </c>
      <c r="BI25" s="12" t="str">
        <f t="shared" si="133"/>
        <v/>
      </c>
      <c r="BJ25" s="12" t="str">
        <f t="shared" si="133"/>
        <v/>
      </c>
      <c r="BK25" s="12" t="str">
        <f t="shared" si="133"/>
        <v/>
      </c>
      <c r="BL25" s="12" t="str">
        <f t="shared" si="133"/>
        <v/>
      </c>
      <c r="BM25" s="12" t="str">
        <f t="shared" si="133"/>
        <v/>
      </c>
      <c r="BN25" s="12" t="str">
        <f t="shared" si="133"/>
        <v/>
      </c>
      <c r="BO25" s="12">
        <f t="shared" si="133"/>
        <v>11771429</v>
      </c>
      <c r="BP25" s="12" t="str">
        <f t="shared" si="133"/>
        <v/>
      </c>
      <c r="BQ25" s="12" t="str">
        <f t="shared" si="133"/>
        <v/>
      </c>
      <c r="BR25" s="12" t="str">
        <f t="shared" si="133"/>
        <v/>
      </c>
      <c r="BS25" s="12" t="str">
        <f t="shared" si="133"/>
        <v/>
      </c>
      <c r="BT25" s="12" t="str">
        <f t="shared" si="130"/>
        <v/>
      </c>
      <c r="BU25" s="12" t="str">
        <f t="shared" si="130"/>
        <v/>
      </c>
      <c r="BV25" s="12" t="str">
        <f t="shared" si="130"/>
        <v/>
      </c>
      <c r="BW25" s="12" t="str">
        <f t="shared" si="130"/>
        <v/>
      </c>
      <c r="BX25" s="12" t="str">
        <f t="shared" si="130"/>
        <v/>
      </c>
      <c r="BY25" s="12">
        <f t="shared" si="130"/>
        <v>11771429</v>
      </c>
      <c r="BZ25" s="12" t="str">
        <f t="shared" si="130"/>
        <v/>
      </c>
      <c r="CA25" s="12" t="str">
        <f t="shared" si="130"/>
        <v/>
      </c>
      <c r="CB25" s="12" t="str">
        <f t="shared" si="130"/>
        <v/>
      </c>
    </row>
    <row r="26" spans="1:80" ht="13.5" thickBot="1">
      <c r="A26" s="330"/>
      <c r="B26" s="375"/>
      <c r="C26" s="405"/>
      <c r="D26" s="61" t="s">
        <v>111</v>
      </c>
      <c r="E26" s="60" t="s">
        <v>112</v>
      </c>
      <c r="F26" s="61">
        <v>1</v>
      </c>
      <c r="G26" s="115" t="s">
        <v>60</v>
      </c>
      <c r="H26" s="61" t="s">
        <v>113</v>
      </c>
      <c r="I26" s="93">
        <v>0</v>
      </c>
      <c r="J26" s="270">
        <v>1371429</v>
      </c>
      <c r="K26" s="180">
        <v>1371429</v>
      </c>
      <c r="L26" s="180">
        <v>1371429</v>
      </c>
      <c r="M26" s="164">
        <v>1998</v>
      </c>
      <c r="N26" s="144">
        <v>5</v>
      </c>
      <c r="O26" s="192">
        <v>1234286.1000000001</v>
      </c>
      <c r="P26" s="189">
        <v>274285.8</v>
      </c>
      <c r="Q26" s="177">
        <v>246857.22000000003</v>
      </c>
      <c r="R26" s="8"/>
      <c r="S26" s="206">
        <v>2017</v>
      </c>
      <c r="T26" s="173">
        <f>S26+$N$26</f>
        <v>2022</v>
      </c>
      <c r="U26" s="173">
        <f t="shared" ref="U26:AB26" si="136">T26+$N$26</f>
        <v>2027</v>
      </c>
      <c r="V26" s="173">
        <f t="shared" si="136"/>
        <v>2032</v>
      </c>
      <c r="W26" s="173">
        <f t="shared" si="136"/>
        <v>2037</v>
      </c>
      <c r="X26" s="173">
        <f t="shared" si="136"/>
        <v>2042</v>
      </c>
      <c r="Y26" s="173">
        <f t="shared" si="136"/>
        <v>2047</v>
      </c>
      <c r="Z26" s="173">
        <f t="shared" si="136"/>
        <v>2052</v>
      </c>
      <c r="AA26" s="173">
        <f t="shared" si="136"/>
        <v>2057</v>
      </c>
      <c r="AB26" s="173">
        <f t="shared" si="136"/>
        <v>2062</v>
      </c>
      <c r="AC26" s="8"/>
      <c r="AD26" s="12" t="str">
        <f t="shared" si="135"/>
        <v/>
      </c>
      <c r="AE26" s="12" t="str">
        <f t="shared" si="135"/>
        <v/>
      </c>
      <c r="AF26" s="12" t="str">
        <f t="shared" si="135"/>
        <v/>
      </c>
      <c r="AG26" s="12" t="str">
        <f t="shared" si="135"/>
        <v/>
      </c>
      <c r="AH26" s="12">
        <f t="shared" si="135"/>
        <v>1371429</v>
      </c>
      <c r="AI26" s="12" t="str">
        <f t="shared" si="135"/>
        <v/>
      </c>
      <c r="AJ26" s="12" t="str">
        <f t="shared" si="135"/>
        <v/>
      </c>
      <c r="AK26" s="12" t="str">
        <f t="shared" si="135"/>
        <v/>
      </c>
      <c r="AL26" s="12" t="str">
        <f t="shared" si="135"/>
        <v/>
      </c>
      <c r="AM26" s="12">
        <f t="shared" si="135"/>
        <v>1371429</v>
      </c>
      <c r="AN26" s="12" t="str">
        <f t="shared" si="135"/>
        <v/>
      </c>
      <c r="AO26" s="12" t="str">
        <f t="shared" si="135"/>
        <v/>
      </c>
      <c r="AP26" s="12" t="str">
        <f t="shared" si="135"/>
        <v/>
      </c>
      <c r="AQ26" s="12" t="str">
        <f t="shared" si="135"/>
        <v/>
      </c>
      <c r="AR26" s="12">
        <f t="shared" si="135"/>
        <v>1371429</v>
      </c>
      <c r="AS26" s="12" t="str">
        <f t="shared" si="135"/>
        <v/>
      </c>
      <c r="AT26" s="12" t="str">
        <f t="shared" si="132"/>
        <v/>
      </c>
      <c r="AU26" s="12" t="str">
        <f t="shared" si="132"/>
        <v/>
      </c>
      <c r="AV26" s="12" t="str">
        <f t="shared" si="132"/>
        <v/>
      </c>
      <c r="AW26" s="12">
        <f t="shared" si="132"/>
        <v>1371429</v>
      </c>
      <c r="AX26" s="12" t="str">
        <f t="shared" si="132"/>
        <v/>
      </c>
      <c r="AY26" s="12" t="str">
        <f t="shared" si="132"/>
        <v/>
      </c>
      <c r="AZ26" s="12" t="str">
        <f t="shared" si="132"/>
        <v/>
      </c>
      <c r="BA26" s="12" t="str">
        <f t="shared" si="132"/>
        <v/>
      </c>
      <c r="BB26" s="12">
        <f t="shared" si="132"/>
        <v>1371429</v>
      </c>
      <c r="BC26" s="12" t="str">
        <f t="shared" si="132"/>
        <v/>
      </c>
      <c r="BD26" s="12" t="str">
        <f t="shared" si="133"/>
        <v/>
      </c>
      <c r="BE26" s="12" t="str">
        <f t="shared" si="133"/>
        <v/>
      </c>
      <c r="BF26" s="12" t="str">
        <f t="shared" si="133"/>
        <v/>
      </c>
      <c r="BG26" s="12">
        <f t="shared" si="133"/>
        <v>1371429</v>
      </c>
      <c r="BH26" s="12" t="str">
        <f t="shared" si="133"/>
        <v/>
      </c>
      <c r="BI26" s="12" t="str">
        <f t="shared" si="133"/>
        <v/>
      </c>
      <c r="BJ26" s="12" t="str">
        <f t="shared" si="133"/>
        <v/>
      </c>
      <c r="BK26" s="12" t="str">
        <f t="shared" si="133"/>
        <v/>
      </c>
      <c r="BL26" s="12">
        <f t="shared" si="133"/>
        <v>1371429</v>
      </c>
      <c r="BM26" s="12" t="str">
        <f t="shared" si="133"/>
        <v/>
      </c>
      <c r="BN26" s="12" t="str">
        <f t="shared" si="133"/>
        <v/>
      </c>
      <c r="BO26" s="12" t="str">
        <f t="shared" si="133"/>
        <v/>
      </c>
      <c r="BP26" s="12" t="str">
        <f t="shared" si="133"/>
        <v/>
      </c>
      <c r="BQ26" s="12">
        <f t="shared" si="133"/>
        <v>1371429</v>
      </c>
      <c r="BR26" s="12" t="str">
        <f t="shared" si="133"/>
        <v/>
      </c>
      <c r="BS26" s="12" t="str">
        <f t="shared" si="133"/>
        <v/>
      </c>
      <c r="BT26" s="12" t="str">
        <f t="shared" si="130"/>
        <v/>
      </c>
      <c r="BU26" s="12" t="str">
        <f t="shared" si="130"/>
        <v/>
      </c>
      <c r="BV26" s="12">
        <f t="shared" si="130"/>
        <v>1371429</v>
      </c>
      <c r="BW26" s="12" t="str">
        <f t="shared" si="130"/>
        <v/>
      </c>
      <c r="BX26" s="12" t="str">
        <f t="shared" si="130"/>
        <v/>
      </c>
      <c r="BY26" s="12" t="str">
        <f t="shared" si="130"/>
        <v/>
      </c>
      <c r="BZ26" s="12" t="str">
        <f t="shared" si="130"/>
        <v/>
      </c>
      <c r="CA26" s="12">
        <f t="shared" si="130"/>
        <v>1371429</v>
      </c>
      <c r="CB26" s="12" t="str">
        <f t="shared" si="130"/>
        <v/>
      </c>
    </row>
    <row r="27" spans="1:80" ht="12.75" customHeight="1">
      <c r="A27" s="328" t="s">
        <v>29</v>
      </c>
      <c r="B27" s="373" t="s">
        <v>114</v>
      </c>
      <c r="C27" s="378" t="s">
        <v>115</v>
      </c>
      <c r="D27" s="128" t="s">
        <v>103</v>
      </c>
      <c r="E27" s="48" t="s">
        <v>116</v>
      </c>
      <c r="F27" s="48">
        <v>494.7</v>
      </c>
      <c r="G27" s="108" t="s">
        <v>70</v>
      </c>
      <c r="H27" s="77" t="s">
        <v>17</v>
      </c>
      <c r="I27" s="49">
        <v>23369275</v>
      </c>
      <c r="J27" s="264"/>
      <c r="K27" s="178">
        <v>23369275</v>
      </c>
      <c r="L27" s="178">
        <v>23369275</v>
      </c>
      <c r="M27" s="165">
        <v>2013</v>
      </c>
      <c r="N27" s="142">
        <v>50</v>
      </c>
      <c r="O27" s="190">
        <v>23369275</v>
      </c>
      <c r="P27" s="184">
        <v>467385.5</v>
      </c>
      <c r="Q27" s="174">
        <v>467385.5</v>
      </c>
      <c r="R27" s="8"/>
      <c r="S27" s="207">
        <v>2063</v>
      </c>
      <c r="T27" s="173">
        <f>S27+$N$27</f>
        <v>2113</v>
      </c>
      <c r="U27" s="173">
        <f t="shared" ref="U27:AB27" si="137">T27+$N$27</f>
        <v>2163</v>
      </c>
      <c r="V27" s="173">
        <f t="shared" si="137"/>
        <v>2213</v>
      </c>
      <c r="W27" s="173">
        <f t="shared" si="137"/>
        <v>2263</v>
      </c>
      <c r="X27" s="173">
        <f t="shared" si="137"/>
        <v>2313</v>
      </c>
      <c r="Y27" s="173">
        <f t="shared" si="137"/>
        <v>2363</v>
      </c>
      <c r="Z27" s="173">
        <f t="shared" si="137"/>
        <v>2413</v>
      </c>
      <c r="AA27" s="173">
        <f t="shared" si="137"/>
        <v>2463</v>
      </c>
      <c r="AB27" s="173">
        <f t="shared" si="137"/>
        <v>2513</v>
      </c>
      <c r="AC27" s="8"/>
      <c r="AD27" s="12" t="str">
        <f t="shared" si="135"/>
        <v/>
      </c>
      <c r="AE27" s="12" t="str">
        <f t="shared" si="135"/>
        <v/>
      </c>
      <c r="AF27" s="12" t="str">
        <f t="shared" si="135"/>
        <v/>
      </c>
      <c r="AG27" s="12" t="str">
        <f t="shared" si="135"/>
        <v/>
      </c>
      <c r="AH27" s="12" t="str">
        <f t="shared" si="135"/>
        <v/>
      </c>
      <c r="AI27" s="12" t="str">
        <f t="shared" si="135"/>
        <v/>
      </c>
      <c r="AJ27" s="12" t="str">
        <f t="shared" si="135"/>
        <v/>
      </c>
      <c r="AK27" s="12" t="str">
        <f t="shared" si="135"/>
        <v/>
      </c>
      <c r="AL27" s="12" t="str">
        <f t="shared" si="135"/>
        <v/>
      </c>
      <c r="AM27" s="12" t="str">
        <f t="shared" si="135"/>
        <v/>
      </c>
      <c r="AN27" s="12" t="str">
        <f t="shared" si="135"/>
        <v/>
      </c>
      <c r="AO27" s="12" t="str">
        <f t="shared" si="135"/>
        <v/>
      </c>
      <c r="AP27" s="12" t="str">
        <f t="shared" si="135"/>
        <v/>
      </c>
      <c r="AQ27" s="12" t="str">
        <f t="shared" si="135"/>
        <v/>
      </c>
      <c r="AR27" s="12" t="str">
        <f t="shared" si="135"/>
        <v/>
      </c>
      <c r="AS27" s="12" t="str">
        <f t="shared" si="135"/>
        <v/>
      </c>
      <c r="AT27" s="12" t="str">
        <f t="shared" si="132"/>
        <v/>
      </c>
      <c r="AU27" s="12" t="str">
        <f t="shared" si="132"/>
        <v/>
      </c>
      <c r="AV27" s="12" t="str">
        <f t="shared" si="132"/>
        <v/>
      </c>
      <c r="AW27" s="12" t="str">
        <f t="shared" si="132"/>
        <v/>
      </c>
      <c r="AX27" s="12" t="str">
        <f t="shared" si="132"/>
        <v/>
      </c>
      <c r="AY27" s="12" t="str">
        <f t="shared" si="132"/>
        <v/>
      </c>
      <c r="AZ27" s="12" t="str">
        <f t="shared" si="132"/>
        <v/>
      </c>
      <c r="BA27" s="12" t="str">
        <f t="shared" si="132"/>
        <v/>
      </c>
      <c r="BB27" s="12" t="str">
        <f t="shared" si="132"/>
        <v/>
      </c>
      <c r="BC27" s="12" t="str">
        <f t="shared" si="132"/>
        <v/>
      </c>
      <c r="BD27" s="12" t="str">
        <f t="shared" si="133"/>
        <v/>
      </c>
      <c r="BE27" s="12" t="str">
        <f t="shared" si="133"/>
        <v/>
      </c>
      <c r="BF27" s="12" t="str">
        <f t="shared" si="133"/>
        <v/>
      </c>
      <c r="BG27" s="12" t="str">
        <f t="shared" si="133"/>
        <v/>
      </c>
      <c r="BH27" s="12" t="str">
        <f t="shared" si="133"/>
        <v/>
      </c>
      <c r="BI27" s="12" t="str">
        <f t="shared" si="133"/>
        <v/>
      </c>
      <c r="BJ27" s="12" t="str">
        <f t="shared" si="133"/>
        <v/>
      </c>
      <c r="BK27" s="12" t="str">
        <f t="shared" si="133"/>
        <v/>
      </c>
      <c r="BL27" s="12" t="str">
        <f t="shared" si="133"/>
        <v/>
      </c>
      <c r="BM27" s="12" t="str">
        <f t="shared" si="133"/>
        <v/>
      </c>
      <c r="BN27" s="12" t="str">
        <f t="shared" si="133"/>
        <v/>
      </c>
      <c r="BO27" s="12" t="str">
        <f t="shared" si="133"/>
        <v/>
      </c>
      <c r="BP27" s="12" t="str">
        <f t="shared" si="133"/>
        <v/>
      </c>
      <c r="BQ27" s="12" t="str">
        <f t="shared" si="133"/>
        <v/>
      </c>
      <c r="BR27" s="12" t="str">
        <f t="shared" si="133"/>
        <v/>
      </c>
      <c r="BS27" s="12" t="str">
        <f t="shared" si="133"/>
        <v/>
      </c>
      <c r="BT27" s="12" t="str">
        <f t="shared" si="130"/>
        <v/>
      </c>
      <c r="BU27" s="12" t="str">
        <f t="shared" si="130"/>
        <v/>
      </c>
      <c r="BV27" s="12" t="str">
        <f t="shared" si="130"/>
        <v/>
      </c>
      <c r="BW27" s="12" t="str">
        <f t="shared" si="130"/>
        <v/>
      </c>
      <c r="BX27" s="12" t="str">
        <f t="shared" si="130"/>
        <v/>
      </c>
      <c r="BY27" s="12" t="str">
        <f t="shared" si="130"/>
        <v/>
      </c>
      <c r="BZ27" s="12" t="str">
        <f t="shared" si="130"/>
        <v/>
      </c>
      <c r="CA27" s="12" t="str">
        <f t="shared" si="130"/>
        <v/>
      </c>
      <c r="CB27" s="12">
        <f t="shared" si="130"/>
        <v>23369275</v>
      </c>
    </row>
    <row r="28" spans="1:80">
      <c r="A28" s="368"/>
      <c r="B28" s="374"/>
      <c r="C28" s="379"/>
      <c r="D28" s="72" t="s">
        <v>105</v>
      </c>
      <c r="E28" s="58" t="s">
        <v>117</v>
      </c>
      <c r="F28" s="57">
        <v>156.66</v>
      </c>
      <c r="G28" s="109" t="s">
        <v>70</v>
      </c>
      <c r="H28" s="78" t="s">
        <v>18</v>
      </c>
      <c r="I28" s="397">
        <v>23461473</v>
      </c>
      <c r="J28" s="437"/>
      <c r="K28" s="400">
        <v>23461473</v>
      </c>
      <c r="L28" s="400">
        <v>23461473</v>
      </c>
      <c r="M28" s="434">
        <v>2013</v>
      </c>
      <c r="N28" s="431">
        <v>10</v>
      </c>
      <c r="O28" s="422">
        <v>23461473</v>
      </c>
      <c r="P28" s="425">
        <v>2346147.2999999998</v>
      </c>
      <c r="Q28" s="428">
        <v>2346147.2999999998</v>
      </c>
      <c r="R28" s="8"/>
      <c r="S28" s="421">
        <v>2023</v>
      </c>
      <c r="T28" s="366">
        <f>S28+$N$28</f>
        <v>2033</v>
      </c>
      <c r="U28" s="366">
        <f t="shared" ref="U28:AB28" si="138">T28+$N$28</f>
        <v>2043</v>
      </c>
      <c r="V28" s="366">
        <f t="shared" si="138"/>
        <v>2053</v>
      </c>
      <c r="W28" s="366">
        <f t="shared" si="138"/>
        <v>2063</v>
      </c>
      <c r="X28" s="366">
        <f t="shared" si="138"/>
        <v>2073</v>
      </c>
      <c r="Y28" s="366">
        <f t="shared" si="138"/>
        <v>2083</v>
      </c>
      <c r="Z28" s="366">
        <f t="shared" si="138"/>
        <v>2093</v>
      </c>
      <c r="AA28" s="366">
        <f t="shared" si="138"/>
        <v>2103</v>
      </c>
      <c r="AB28" s="366">
        <f t="shared" si="138"/>
        <v>2113</v>
      </c>
      <c r="AC28" s="8"/>
      <c r="AD28" s="440" t="str">
        <f t="shared" si="135"/>
        <v/>
      </c>
      <c r="AE28" s="440" t="str">
        <f>IF(ISERROR(HLOOKUP(AE$2,$S28:$AB28,1,FALSE)),"",$L28)</f>
        <v/>
      </c>
      <c r="AF28" s="440" t="str">
        <f t="shared" ref="AF28:CB28" si="139">IF(ISERROR(HLOOKUP(AF$2,$S28:$AB28,1,FALSE)),"",$L28)</f>
        <v/>
      </c>
      <c r="AG28" s="440" t="str">
        <f t="shared" si="139"/>
        <v/>
      </c>
      <c r="AH28" s="440" t="str">
        <f t="shared" si="139"/>
        <v/>
      </c>
      <c r="AI28" s="440" t="str">
        <f t="shared" si="139"/>
        <v/>
      </c>
      <c r="AJ28" s="440" t="str">
        <f t="shared" si="139"/>
        <v/>
      </c>
      <c r="AK28" s="440" t="str">
        <f t="shared" si="139"/>
        <v/>
      </c>
      <c r="AL28" s="440" t="str">
        <f t="shared" si="139"/>
        <v/>
      </c>
      <c r="AM28" s="440" t="str">
        <f t="shared" si="139"/>
        <v/>
      </c>
      <c r="AN28" s="440">
        <f t="shared" si="139"/>
        <v>23461473</v>
      </c>
      <c r="AO28" s="440" t="str">
        <f t="shared" si="139"/>
        <v/>
      </c>
      <c r="AP28" s="440" t="str">
        <f t="shared" si="139"/>
        <v/>
      </c>
      <c r="AQ28" s="440" t="str">
        <f t="shared" si="139"/>
        <v/>
      </c>
      <c r="AR28" s="440" t="str">
        <f t="shared" si="139"/>
        <v/>
      </c>
      <c r="AS28" s="440" t="str">
        <f t="shared" si="139"/>
        <v/>
      </c>
      <c r="AT28" s="440" t="str">
        <f t="shared" si="139"/>
        <v/>
      </c>
      <c r="AU28" s="440" t="str">
        <f t="shared" si="139"/>
        <v/>
      </c>
      <c r="AV28" s="440" t="str">
        <f t="shared" si="139"/>
        <v/>
      </c>
      <c r="AW28" s="440" t="str">
        <f t="shared" si="139"/>
        <v/>
      </c>
      <c r="AX28" s="440">
        <f t="shared" si="139"/>
        <v>23461473</v>
      </c>
      <c r="AY28" s="440" t="str">
        <f t="shared" si="132"/>
        <v/>
      </c>
      <c r="AZ28" s="440" t="str">
        <f t="shared" si="139"/>
        <v/>
      </c>
      <c r="BA28" s="440" t="str">
        <f t="shared" si="139"/>
        <v/>
      </c>
      <c r="BB28" s="440" t="str">
        <f t="shared" si="139"/>
        <v/>
      </c>
      <c r="BC28" s="440" t="str">
        <f t="shared" si="139"/>
        <v/>
      </c>
      <c r="BD28" s="440" t="str">
        <f t="shared" si="139"/>
        <v/>
      </c>
      <c r="BE28" s="440" t="str">
        <f t="shared" si="139"/>
        <v/>
      </c>
      <c r="BF28" s="440" t="str">
        <f t="shared" si="139"/>
        <v/>
      </c>
      <c r="BG28" s="440" t="str">
        <f t="shared" si="139"/>
        <v/>
      </c>
      <c r="BH28" s="440">
        <f t="shared" si="139"/>
        <v>23461473</v>
      </c>
      <c r="BI28" s="440" t="str">
        <f>IF(ISERROR(HLOOKUP(BI$2,$S28:$AB28,1,FALSE)),"",$L28)</f>
        <v/>
      </c>
      <c r="BJ28" s="440" t="str">
        <f t="shared" si="139"/>
        <v/>
      </c>
      <c r="BK28" s="440" t="str">
        <f t="shared" si="139"/>
        <v/>
      </c>
      <c r="BL28" s="440" t="str">
        <f t="shared" si="139"/>
        <v/>
      </c>
      <c r="BM28" s="440" t="str">
        <f t="shared" si="139"/>
        <v/>
      </c>
      <c r="BN28" s="440" t="str">
        <f t="shared" si="139"/>
        <v/>
      </c>
      <c r="BO28" s="440" t="str">
        <f t="shared" si="139"/>
        <v/>
      </c>
      <c r="BP28" s="440" t="str">
        <f t="shared" si="139"/>
        <v/>
      </c>
      <c r="BQ28" s="440" t="str">
        <f t="shared" si="139"/>
        <v/>
      </c>
      <c r="BR28" s="440">
        <f t="shared" si="139"/>
        <v>23461473</v>
      </c>
      <c r="BS28" s="440" t="str">
        <f>IF(ISERROR(HLOOKUP(BS$2,$S28:$AB28,1,FALSE)),"",$L28)</f>
        <v/>
      </c>
      <c r="BT28" s="440" t="str">
        <f t="shared" si="139"/>
        <v/>
      </c>
      <c r="BU28" s="440" t="str">
        <f t="shared" si="139"/>
        <v/>
      </c>
      <c r="BV28" s="440" t="str">
        <f t="shared" si="139"/>
        <v/>
      </c>
      <c r="BW28" s="440" t="str">
        <f t="shared" si="139"/>
        <v/>
      </c>
      <c r="BX28" s="440" t="str">
        <f t="shared" si="139"/>
        <v/>
      </c>
      <c r="BY28" s="440" t="str">
        <f t="shared" si="139"/>
        <v/>
      </c>
      <c r="BZ28" s="440" t="str">
        <f t="shared" si="139"/>
        <v/>
      </c>
      <c r="CA28" s="440" t="str">
        <f t="shared" si="139"/>
        <v/>
      </c>
      <c r="CB28" s="440">
        <f t="shared" si="139"/>
        <v>23461473</v>
      </c>
    </row>
    <row r="29" spans="1:80">
      <c r="A29" s="368"/>
      <c r="B29" s="374"/>
      <c r="C29" s="379"/>
      <c r="D29" s="57" t="s">
        <v>93</v>
      </c>
      <c r="E29" s="55" t="s">
        <v>108</v>
      </c>
      <c r="F29" s="72">
        <v>34</v>
      </c>
      <c r="G29" s="104" t="s">
        <v>60</v>
      </c>
      <c r="H29" s="78" t="s">
        <v>18</v>
      </c>
      <c r="I29" s="398"/>
      <c r="J29" s="438"/>
      <c r="K29" s="401"/>
      <c r="L29" s="401"/>
      <c r="M29" s="435"/>
      <c r="N29" s="432"/>
      <c r="O29" s="423"/>
      <c r="P29" s="426"/>
      <c r="Q29" s="429"/>
      <c r="R29" s="8"/>
      <c r="S29" s="421"/>
      <c r="T29" s="366"/>
      <c r="U29" s="366"/>
      <c r="V29" s="366"/>
      <c r="W29" s="366"/>
      <c r="X29" s="366"/>
      <c r="Y29" s="366"/>
      <c r="Z29" s="366"/>
      <c r="AA29" s="366"/>
      <c r="AB29" s="366"/>
      <c r="AC29" s="8"/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1"/>
      <c r="AP29" s="441"/>
      <c r="AQ29" s="441"/>
      <c r="AR29" s="441"/>
      <c r="AS29" s="441"/>
      <c r="AT29" s="441"/>
      <c r="AU29" s="441"/>
      <c r="AV29" s="441"/>
      <c r="AW29" s="441"/>
      <c r="AX29" s="441"/>
      <c r="AY29" s="441"/>
      <c r="AZ29" s="441"/>
      <c r="BA29" s="441"/>
      <c r="BB29" s="441"/>
      <c r="BC29" s="441"/>
      <c r="BD29" s="441"/>
      <c r="BE29" s="441"/>
      <c r="BF29" s="441"/>
      <c r="BG29" s="441"/>
      <c r="BH29" s="441"/>
      <c r="BI29" s="441"/>
      <c r="BJ29" s="441"/>
      <c r="BK29" s="441"/>
      <c r="BL29" s="441"/>
      <c r="BM29" s="441"/>
      <c r="BN29" s="441"/>
      <c r="BO29" s="441"/>
      <c r="BP29" s="441"/>
      <c r="BQ29" s="441"/>
      <c r="BR29" s="441"/>
      <c r="BS29" s="441"/>
      <c r="BT29" s="441"/>
      <c r="BU29" s="441"/>
      <c r="BV29" s="441"/>
      <c r="BW29" s="441"/>
      <c r="BX29" s="441"/>
      <c r="BY29" s="441"/>
      <c r="BZ29" s="441"/>
      <c r="CA29" s="441"/>
      <c r="CB29" s="441"/>
    </row>
    <row r="30" spans="1:80">
      <c r="A30" s="368"/>
      <c r="B30" s="374"/>
      <c r="C30" s="379"/>
      <c r="D30" s="72" t="s">
        <v>109</v>
      </c>
      <c r="E30" s="55" t="s">
        <v>118</v>
      </c>
      <c r="F30" s="72">
        <v>1</v>
      </c>
      <c r="G30" s="104" t="s">
        <v>60</v>
      </c>
      <c r="H30" s="78" t="s">
        <v>18</v>
      </c>
      <c r="I30" s="399"/>
      <c r="J30" s="439"/>
      <c r="K30" s="402"/>
      <c r="L30" s="402"/>
      <c r="M30" s="436"/>
      <c r="N30" s="433"/>
      <c r="O30" s="424"/>
      <c r="P30" s="427"/>
      <c r="Q30" s="430"/>
      <c r="R30" s="8"/>
      <c r="S30" s="421"/>
      <c r="T30" s="366"/>
      <c r="U30" s="366"/>
      <c r="V30" s="366"/>
      <c r="W30" s="366"/>
      <c r="X30" s="366"/>
      <c r="Y30" s="366"/>
      <c r="Z30" s="366"/>
      <c r="AA30" s="366"/>
      <c r="AB30" s="366"/>
      <c r="AC30" s="8"/>
      <c r="AD30" s="442"/>
      <c r="AE30" s="442"/>
      <c r="AF30" s="442"/>
      <c r="AG30" s="442"/>
      <c r="AH30" s="442"/>
      <c r="AI30" s="442"/>
      <c r="AJ30" s="442"/>
      <c r="AK30" s="442"/>
      <c r="AL30" s="442"/>
      <c r="AM30" s="442"/>
      <c r="AN30" s="442"/>
      <c r="AO30" s="442"/>
      <c r="AP30" s="442"/>
      <c r="AQ30" s="442"/>
      <c r="AR30" s="442"/>
      <c r="AS30" s="442"/>
      <c r="AT30" s="442"/>
      <c r="AU30" s="442"/>
      <c r="AV30" s="442"/>
      <c r="AW30" s="442"/>
      <c r="AX30" s="442"/>
      <c r="AY30" s="442"/>
      <c r="AZ30" s="442"/>
      <c r="BA30" s="442"/>
      <c r="BB30" s="442"/>
      <c r="BC30" s="442"/>
      <c r="BD30" s="442"/>
      <c r="BE30" s="442"/>
      <c r="BF30" s="442"/>
      <c r="BG30" s="442"/>
      <c r="BH30" s="442"/>
      <c r="BI30" s="442"/>
      <c r="BJ30" s="442"/>
      <c r="BK30" s="442"/>
      <c r="BL30" s="442"/>
      <c r="BM30" s="442"/>
      <c r="BN30" s="442"/>
      <c r="BO30" s="442"/>
      <c r="BP30" s="442"/>
      <c r="BQ30" s="442"/>
      <c r="BR30" s="442"/>
      <c r="BS30" s="442"/>
      <c r="BT30" s="442"/>
      <c r="BU30" s="442"/>
      <c r="BV30" s="442"/>
      <c r="BW30" s="442"/>
      <c r="BX30" s="442"/>
      <c r="BY30" s="442"/>
      <c r="BZ30" s="442"/>
      <c r="CA30" s="442"/>
      <c r="CB30" s="442"/>
    </row>
    <row r="31" spans="1:80" ht="13.5" thickBot="1">
      <c r="A31" s="369"/>
      <c r="B31" s="375"/>
      <c r="C31" s="380"/>
      <c r="D31" s="61" t="s">
        <v>111</v>
      </c>
      <c r="E31" s="60" t="s">
        <v>112</v>
      </c>
      <c r="F31" s="61">
        <v>1</v>
      </c>
      <c r="G31" s="110" t="s">
        <v>57</v>
      </c>
      <c r="H31" s="79" t="s">
        <v>113</v>
      </c>
      <c r="I31" s="93">
        <v>2135359</v>
      </c>
      <c r="J31" s="270"/>
      <c r="K31" s="180">
        <v>2135359</v>
      </c>
      <c r="L31" s="180">
        <v>2135359</v>
      </c>
      <c r="M31" s="168">
        <v>2013</v>
      </c>
      <c r="N31" s="144">
        <v>5</v>
      </c>
      <c r="O31" s="192">
        <v>2135359</v>
      </c>
      <c r="P31" s="189">
        <v>427071.8</v>
      </c>
      <c r="Q31" s="177">
        <v>427071.8</v>
      </c>
      <c r="R31" s="8"/>
      <c r="S31" s="206">
        <v>2018</v>
      </c>
      <c r="T31" s="173">
        <f>S31+$N$31</f>
        <v>2023</v>
      </c>
      <c r="U31" s="173">
        <f t="shared" ref="U31:AB31" si="140">T31+$N$31</f>
        <v>2028</v>
      </c>
      <c r="V31" s="173">
        <f t="shared" si="140"/>
        <v>2033</v>
      </c>
      <c r="W31" s="173">
        <f t="shared" si="140"/>
        <v>2038</v>
      </c>
      <c r="X31" s="173">
        <f t="shared" si="140"/>
        <v>2043</v>
      </c>
      <c r="Y31" s="173">
        <f t="shared" si="140"/>
        <v>2048</v>
      </c>
      <c r="Z31" s="173">
        <f t="shared" si="140"/>
        <v>2053</v>
      </c>
      <c r="AA31" s="173">
        <f t="shared" si="140"/>
        <v>2058</v>
      </c>
      <c r="AB31" s="173">
        <f t="shared" si="140"/>
        <v>2063</v>
      </c>
      <c r="AC31" s="8"/>
      <c r="AD31" s="12" t="str">
        <f t="shared" si="135"/>
        <v/>
      </c>
      <c r="AE31" s="12" t="str">
        <f t="shared" si="135"/>
        <v/>
      </c>
      <c r="AF31" s="12" t="str">
        <f t="shared" si="135"/>
        <v/>
      </c>
      <c r="AG31" s="12" t="str">
        <f t="shared" si="135"/>
        <v/>
      </c>
      <c r="AH31" s="12" t="str">
        <f t="shared" si="135"/>
        <v/>
      </c>
      <c r="AI31" s="12">
        <f t="shared" si="135"/>
        <v>2135359</v>
      </c>
      <c r="AJ31" s="12" t="str">
        <f t="shared" si="135"/>
        <v/>
      </c>
      <c r="AK31" s="12" t="str">
        <f t="shared" si="135"/>
        <v/>
      </c>
      <c r="AL31" s="12" t="str">
        <f t="shared" si="135"/>
        <v/>
      </c>
      <c r="AM31" s="12" t="str">
        <f t="shared" si="135"/>
        <v/>
      </c>
      <c r="AN31" s="12">
        <f t="shared" si="135"/>
        <v>2135359</v>
      </c>
      <c r="AO31" s="12" t="str">
        <f t="shared" si="135"/>
        <v/>
      </c>
      <c r="AP31" s="12" t="str">
        <f t="shared" si="135"/>
        <v/>
      </c>
      <c r="AQ31" s="12" t="str">
        <f t="shared" si="135"/>
        <v/>
      </c>
      <c r="AR31" s="12" t="str">
        <f t="shared" si="135"/>
        <v/>
      </c>
      <c r="AS31" s="12">
        <f t="shared" si="135"/>
        <v>2135359</v>
      </c>
      <c r="AT31" s="12" t="str">
        <f t="shared" si="132"/>
        <v/>
      </c>
      <c r="AU31" s="12" t="str">
        <f t="shared" si="132"/>
        <v/>
      </c>
      <c r="AV31" s="12" t="str">
        <f t="shared" si="132"/>
        <v/>
      </c>
      <c r="AW31" s="12" t="str">
        <f t="shared" si="132"/>
        <v/>
      </c>
      <c r="AX31" s="12">
        <f t="shared" si="132"/>
        <v>2135359</v>
      </c>
      <c r="AY31" s="12" t="str">
        <f t="shared" si="132"/>
        <v/>
      </c>
      <c r="AZ31" s="12" t="str">
        <f t="shared" si="132"/>
        <v/>
      </c>
      <c r="BA31" s="12" t="str">
        <f t="shared" si="132"/>
        <v/>
      </c>
      <c r="BB31" s="12" t="str">
        <f t="shared" si="132"/>
        <v/>
      </c>
      <c r="BC31" s="12">
        <f t="shared" si="132"/>
        <v>2135359</v>
      </c>
      <c r="BD31" s="12" t="str">
        <f t="shared" si="133"/>
        <v/>
      </c>
      <c r="BE31" s="12" t="str">
        <f t="shared" si="133"/>
        <v/>
      </c>
      <c r="BF31" s="12" t="str">
        <f t="shared" si="133"/>
        <v/>
      </c>
      <c r="BG31" s="12" t="str">
        <f t="shared" si="133"/>
        <v/>
      </c>
      <c r="BH31" s="12">
        <f t="shared" si="133"/>
        <v>2135359</v>
      </c>
      <c r="BI31" s="12" t="str">
        <f t="shared" si="133"/>
        <v/>
      </c>
      <c r="BJ31" s="12" t="str">
        <f t="shared" si="133"/>
        <v/>
      </c>
      <c r="BK31" s="12" t="str">
        <f t="shared" si="133"/>
        <v/>
      </c>
      <c r="BL31" s="12" t="str">
        <f t="shared" si="133"/>
        <v/>
      </c>
      <c r="BM31" s="12">
        <f t="shared" si="133"/>
        <v>2135359</v>
      </c>
      <c r="BN31" s="12" t="str">
        <f t="shared" si="133"/>
        <v/>
      </c>
      <c r="BO31" s="12" t="str">
        <f t="shared" si="133"/>
        <v/>
      </c>
      <c r="BP31" s="12" t="str">
        <f t="shared" si="133"/>
        <v/>
      </c>
      <c r="BQ31" s="12" t="str">
        <f t="shared" si="133"/>
        <v/>
      </c>
      <c r="BR31" s="12">
        <f t="shared" si="133"/>
        <v>2135359</v>
      </c>
      <c r="BS31" s="12" t="str">
        <f t="shared" si="133"/>
        <v/>
      </c>
      <c r="BT31" s="12" t="str">
        <f t="shared" si="130"/>
        <v/>
      </c>
      <c r="BU31" s="12" t="str">
        <f t="shared" si="130"/>
        <v/>
      </c>
      <c r="BV31" s="12" t="str">
        <f t="shared" si="130"/>
        <v/>
      </c>
      <c r="BW31" s="12">
        <f t="shared" si="130"/>
        <v>2135359</v>
      </c>
      <c r="BX31" s="12" t="str">
        <f t="shared" si="130"/>
        <v/>
      </c>
      <c r="BY31" s="12" t="str">
        <f t="shared" si="130"/>
        <v/>
      </c>
      <c r="BZ31" s="12" t="str">
        <f t="shared" si="130"/>
        <v/>
      </c>
      <c r="CA31" s="12" t="str">
        <f t="shared" si="130"/>
        <v/>
      </c>
      <c r="CB31" s="12">
        <f t="shared" si="130"/>
        <v>2135359</v>
      </c>
    </row>
    <row r="32" spans="1:80">
      <c r="A32" s="329" t="s">
        <v>36</v>
      </c>
      <c r="B32" s="373" t="s">
        <v>119</v>
      </c>
      <c r="C32" s="151" t="s">
        <v>120</v>
      </c>
      <c r="D32" s="63" t="s">
        <v>121</v>
      </c>
      <c r="E32" s="62" t="s">
        <v>122</v>
      </c>
      <c r="F32" s="63">
        <v>15</v>
      </c>
      <c r="G32" s="126" t="s">
        <v>70</v>
      </c>
      <c r="H32" s="63" t="s">
        <v>17</v>
      </c>
      <c r="I32" s="92">
        <v>0</v>
      </c>
      <c r="J32" s="268">
        <v>3285714</v>
      </c>
      <c r="K32" s="181">
        <v>3285714</v>
      </c>
      <c r="L32" s="181">
        <v>3285714</v>
      </c>
      <c r="M32" s="165">
        <v>1998</v>
      </c>
      <c r="N32" s="145">
        <v>50</v>
      </c>
      <c r="O32" s="187">
        <v>2628571.2000000002</v>
      </c>
      <c r="P32" s="184">
        <v>65714.28</v>
      </c>
      <c r="Q32" s="174">
        <v>52571.424000000006</v>
      </c>
      <c r="R32" s="8"/>
      <c r="S32" s="206">
        <v>2053</v>
      </c>
      <c r="T32" s="173">
        <f t="shared" ref="T32" si="141">S32+$N$32</f>
        <v>2103</v>
      </c>
      <c r="U32" s="173">
        <f t="shared" ref="U32" si="142">T32+$N$32</f>
        <v>2153</v>
      </c>
      <c r="V32" s="173">
        <f t="shared" ref="V32" si="143">U32+$N$32</f>
        <v>2203</v>
      </c>
      <c r="W32" s="173">
        <f t="shared" ref="W32" si="144">V32+$N$32</f>
        <v>2253</v>
      </c>
      <c r="X32" s="173">
        <f t="shared" ref="X32" si="145">W32+$N$32</f>
        <v>2303</v>
      </c>
      <c r="Y32" s="173">
        <f t="shared" ref="Y32" si="146">X32+$N$32</f>
        <v>2353</v>
      </c>
      <c r="Z32" s="173">
        <f t="shared" ref="Z32" si="147">Y32+$N$32</f>
        <v>2403</v>
      </c>
      <c r="AA32" s="173">
        <f t="shared" ref="AA32" si="148">Z32+$N$32</f>
        <v>2453</v>
      </c>
      <c r="AB32" s="173">
        <f t="shared" ref="AB32" si="149">AA32+$N$32</f>
        <v>2503</v>
      </c>
      <c r="AC32" s="8"/>
      <c r="AD32" s="12" t="str">
        <f t="shared" si="135"/>
        <v/>
      </c>
      <c r="AE32" s="12" t="str">
        <f t="shared" si="135"/>
        <v/>
      </c>
      <c r="AF32" s="12" t="str">
        <f t="shared" si="135"/>
        <v/>
      </c>
      <c r="AG32" s="12" t="str">
        <f t="shared" si="135"/>
        <v/>
      </c>
      <c r="AH32" s="12" t="str">
        <f t="shared" si="135"/>
        <v/>
      </c>
      <c r="AI32" s="12" t="str">
        <f t="shared" si="135"/>
        <v/>
      </c>
      <c r="AJ32" s="12" t="str">
        <f t="shared" si="135"/>
        <v/>
      </c>
      <c r="AK32" s="12" t="str">
        <f t="shared" si="135"/>
        <v/>
      </c>
      <c r="AL32" s="12" t="str">
        <f t="shared" si="135"/>
        <v/>
      </c>
      <c r="AM32" s="12" t="str">
        <f t="shared" si="135"/>
        <v/>
      </c>
      <c r="AN32" s="12" t="str">
        <f t="shared" si="135"/>
        <v/>
      </c>
      <c r="AO32" s="12" t="str">
        <f t="shared" si="135"/>
        <v/>
      </c>
      <c r="AP32" s="12" t="str">
        <f t="shared" si="135"/>
        <v/>
      </c>
      <c r="AQ32" s="12" t="str">
        <f t="shared" si="135"/>
        <v/>
      </c>
      <c r="AR32" s="12" t="str">
        <f t="shared" si="135"/>
        <v/>
      </c>
      <c r="AS32" s="12" t="str">
        <f t="shared" si="135"/>
        <v/>
      </c>
      <c r="AT32" s="12" t="str">
        <f t="shared" si="132"/>
        <v/>
      </c>
      <c r="AU32" s="12" t="str">
        <f t="shared" si="132"/>
        <v/>
      </c>
      <c r="AV32" s="12" t="str">
        <f t="shared" si="132"/>
        <v/>
      </c>
      <c r="AW32" s="12" t="str">
        <f t="shared" si="132"/>
        <v/>
      </c>
      <c r="AX32" s="12" t="str">
        <f t="shared" si="132"/>
        <v/>
      </c>
      <c r="AY32" s="12" t="str">
        <f t="shared" si="132"/>
        <v/>
      </c>
      <c r="AZ32" s="12" t="str">
        <f t="shared" si="132"/>
        <v/>
      </c>
      <c r="BA32" s="12" t="str">
        <f t="shared" si="132"/>
        <v/>
      </c>
      <c r="BB32" s="12" t="str">
        <f t="shared" si="132"/>
        <v/>
      </c>
      <c r="BC32" s="12" t="str">
        <f t="shared" si="132"/>
        <v/>
      </c>
      <c r="BD32" s="12" t="str">
        <f t="shared" si="133"/>
        <v/>
      </c>
      <c r="BE32" s="12" t="str">
        <f t="shared" si="133"/>
        <v/>
      </c>
      <c r="BF32" s="12" t="str">
        <f t="shared" si="133"/>
        <v/>
      </c>
      <c r="BG32" s="12" t="str">
        <f t="shared" si="133"/>
        <v/>
      </c>
      <c r="BH32" s="12" t="str">
        <f t="shared" si="133"/>
        <v/>
      </c>
      <c r="BI32" s="12" t="str">
        <f t="shared" si="133"/>
        <v/>
      </c>
      <c r="BJ32" s="12" t="str">
        <f t="shared" si="133"/>
        <v/>
      </c>
      <c r="BK32" s="12" t="str">
        <f t="shared" si="133"/>
        <v/>
      </c>
      <c r="BL32" s="12" t="str">
        <f t="shared" si="133"/>
        <v/>
      </c>
      <c r="BM32" s="12" t="str">
        <f t="shared" si="133"/>
        <v/>
      </c>
      <c r="BN32" s="12" t="str">
        <f t="shared" si="133"/>
        <v/>
      </c>
      <c r="BO32" s="12" t="str">
        <f t="shared" si="133"/>
        <v/>
      </c>
      <c r="BP32" s="12" t="str">
        <f t="shared" si="133"/>
        <v/>
      </c>
      <c r="BQ32" s="12" t="str">
        <f t="shared" si="133"/>
        <v/>
      </c>
      <c r="BR32" s="12">
        <f t="shared" si="133"/>
        <v>3285714</v>
      </c>
      <c r="BS32" s="12" t="str">
        <f t="shared" si="133"/>
        <v/>
      </c>
      <c r="BT32" s="12" t="str">
        <f t="shared" si="130"/>
        <v/>
      </c>
      <c r="BU32" s="12" t="str">
        <f t="shared" si="130"/>
        <v/>
      </c>
      <c r="BV32" s="12" t="str">
        <f t="shared" si="130"/>
        <v/>
      </c>
      <c r="BW32" s="12" t="str">
        <f t="shared" si="130"/>
        <v/>
      </c>
      <c r="BX32" s="12" t="str">
        <f t="shared" si="130"/>
        <v/>
      </c>
      <c r="BY32" s="12" t="str">
        <f t="shared" si="130"/>
        <v/>
      </c>
      <c r="BZ32" s="12" t="str">
        <f t="shared" si="130"/>
        <v/>
      </c>
      <c r="CA32" s="12" t="str">
        <f t="shared" si="130"/>
        <v/>
      </c>
      <c r="CB32" s="12" t="str">
        <f t="shared" si="130"/>
        <v/>
      </c>
    </row>
    <row r="33" spans="1:80" ht="13.5" thickBot="1">
      <c r="A33" s="369"/>
      <c r="B33" s="375"/>
      <c r="C33" s="156" t="s">
        <v>123</v>
      </c>
      <c r="D33" s="57" t="s">
        <v>124</v>
      </c>
      <c r="E33" s="57" t="s">
        <v>125</v>
      </c>
      <c r="F33" s="56">
        <v>1</v>
      </c>
      <c r="G33" s="117" t="s">
        <v>60</v>
      </c>
      <c r="H33" s="56" t="s">
        <v>18</v>
      </c>
      <c r="I33" s="52">
        <v>0</v>
      </c>
      <c r="J33" s="266">
        <v>4857143</v>
      </c>
      <c r="K33" s="179">
        <v>4857143</v>
      </c>
      <c r="L33" s="179">
        <v>4857143</v>
      </c>
      <c r="M33" s="166">
        <v>1998</v>
      </c>
      <c r="N33" s="143">
        <v>10</v>
      </c>
      <c r="O33" s="191">
        <v>4614285.8499999996</v>
      </c>
      <c r="P33" s="185">
        <v>485714.3</v>
      </c>
      <c r="Q33" s="183">
        <v>461428.58499999996</v>
      </c>
      <c r="R33" s="8"/>
      <c r="S33" s="206">
        <v>2022</v>
      </c>
      <c r="T33" s="173">
        <f t="shared" ref="T33" si="150">S33+$N$33</f>
        <v>2032</v>
      </c>
      <c r="U33" s="173">
        <f t="shared" ref="U33" si="151">T33+$N$33</f>
        <v>2042</v>
      </c>
      <c r="V33" s="173">
        <f t="shared" ref="V33" si="152">U33+$N$33</f>
        <v>2052</v>
      </c>
      <c r="W33" s="173">
        <f t="shared" ref="W33" si="153">V33+$N$33</f>
        <v>2062</v>
      </c>
      <c r="X33" s="173">
        <f t="shared" ref="X33" si="154">W33+$N$33</f>
        <v>2072</v>
      </c>
      <c r="Y33" s="173">
        <f t="shared" ref="Y33" si="155">X33+$N$33</f>
        <v>2082</v>
      </c>
      <c r="Z33" s="173">
        <f t="shared" ref="Z33" si="156">Y33+$N$33</f>
        <v>2092</v>
      </c>
      <c r="AA33" s="173">
        <f t="shared" ref="AA33" si="157">Z33+$N$33</f>
        <v>2102</v>
      </c>
      <c r="AB33" s="173">
        <f t="shared" ref="AB33" si="158">AA33+$N$33</f>
        <v>2112</v>
      </c>
      <c r="AC33" s="8"/>
      <c r="AD33" s="12" t="str">
        <f t="shared" si="135"/>
        <v/>
      </c>
      <c r="AE33" s="12" t="str">
        <f t="shared" si="135"/>
        <v/>
      </c>
      <c r="AF33" s="12" t="str">
        <f t="shared" si="135"/>
        <v/>
      </c>
      <c r="AG33" s="12" t="str">
        <f t="shared" si="135"/>
        <v/>
      </c>
      <c r="AH33" s="12" t="str">
        <f t="shared" si="135"/>
        <v/>
      </c>
      <c r="AI33" s="12" t="str">
        <f t="shared" si="135"/>
        <v/>
      </c>
      <c r="AJ33" s="12" t="str">
        <f t="shared" si="135"/>
        <v/>
      </c>
      <c r="AK33" s="12" t="str">
        <f t="shared" si="135"/>
        <v/>
      </c>
      <c r="AL33" s="12" t="str">
        <f t="shared" si="135"/>
        <v/>
      </c>
      <c r="AM33" s="12">
        <f t="shared" si="135"/>
        <v>4857143</v>
      </c>
      <c r="AN33" s="12" t="str">
        <f t="shared" si="135"/>
        <v/>
      </c>
      <c r="AO33" s="12" t="str">
        <f t="shared" si="135"/>
        <v/>
      </c>
      <c r="AP33" s="12" t="str">
        <f t="shared" si="135"/>
        <v/>
      </c>
      <c r="AQ33" s="12" t="str">
        <f t="shared" si="135"/>
        <v/>
      </c>
      <c r="AR33" s="12" t="str">
        <f t="shared" si="135"/>
        <v/>
      </c>
      <c r="AS33" s="12" t="str">
        <f t="shared" si="135"/>
        <v/>
      </c>
      <c r="AT33" s="12" t="str">
        <f t="shared" si="132"/>
        <v/>
      </c>
      <c r="AU33" s="12" t="str">
        <f t="shared" si="132"/>
        <v/>
      </c>
      <c r="AV33" s="12" t="str">
        <f t="shared" si="132"/>
        <v/>
      </c>
      <c r="AW33" s="12">
        <f t="shared" si="132"/>
        <v>4857143</v>
      </c>
      <c r="AX33" s="12" t="str">
        <f t="shared" si="132"/>
        <v/>
      </c>
      <c r="AY33" s="12" t="str">
        <f t="shared" si="132"/>
        <v/>
      </c>
      <c r="AZ33" s="12" t="str">
        <f t="shared" si="132"/>
        <v/>
      </c>
      <c r="BA33" s="12" t="str">
        <f t="shared" si="132"/>
        <v/>
      </c>
      <c r="BB33" s="12" t="str">
        <f t="shared" si="132"/>
        <v/>
      </c>
      <c r="BC33" s="12" t="str">
        <f t="shared" si="132"/>
        <v/>
      </c>
      <c r="BD33" s="12" t="str">
        <f t="shared" si="133"/>
        <v/>
      </c>
      <c r="BE33" s="12" t="str">
        <f t="shared" si="133"/>
        <v/>
      </c>
      <c r="BF33" s="12" t="str">
        <f t="shared" si="133"/>
        <v/>
      </c>
      <c r="BG33" s="12">
        <f t="shared" si="133"/>
        <v>4857143</v>
      </c>
      <c r="BH33" s="12" t="str">
        <f t="shared" si="133"/>
        <v/>
      </c>
      <c r="BI33" s="12" t="str">
        <f t="shared" si="133"/>
        <v/>
      </c>
      <c r="BJ33" s="12" t="str">
        <f t="shared" si="133"/>
        <v/>
      </c>
      <c r="BK33" s="12" t="str">
        <f t="shared" si="133"/>
        <v/>
      </c>
      <c r="BL33" s="12" t="str">
        <f t="shared" si="133"/>
        <v/>
      </c>
      <c r="BM33" s="12" t="str">
        <f t="shared" si="133"/>
        <v/>
      </c>
      <c r="BN33" s="12" t="str">
        <f t="shared" si="133"/>
        <v/>
      </c>
      <c r="BO33" s="12" t="str">
        <f t="shared" si="133"/>
        <v/>
      </c>
      <c r="BP33" s="12" t="str">
        <f t="shared" si="133"/>
        <v/>
      </c>
      <c r="BQ33" s="12">
        <f t="shared" si="133"/>
        <v>4857143</v>
      </c>
      <c r="BR33" s="12" t="str">
        <f t="shared" si="133"/>
        <v/>
      </c>
      <c r="BS33" s="12" t="str">
        <f t="shared" si="133"/>
        <v/>
      </c>
      <c r="BT33" s="12" t="str">
        <f t="shared" si="130"/>
        <v/>
      </c>
      <c r="BU33" s="12" t="str">
        <f t="shared" si="130"/>
        <v/>
      </c>
      <c r="BV33" s="12" t="str">
        <f t="shared" si="130"/>
        <v/>
      </c>
      <c r="BW33" s="12" t="str">
        <f t="shared" si="130"/>
        <v/>
      </c>
      <c r="BX33" s="12" t="str">
        <f t="shared" si="130"/>
        <v/>
      </c>
      <c r="BY33" s="12" t="str">
        <f t="shared" si="130"/>
        <v/>
      </c>
      <c r="BZ33" s="12" t="str">
        <f t="shared" si="130"/>
        <v/>
      </c>
      <c r="CA33" s="12">
        <f t="shared" si="130"/>
        <v>4857143</v>
      </c>
      <c r="CB33" s="12" t="str">
        <f t="shared" si="130"/>
        <v/>
      </c>
    </row>
    <row r="34" spans="1:80">
      <c r="A34" s="328" t="s">
        <v>39</v>
      </c>
      <c r="B34" s="373" t="s">
        <v>126</v>
      </c>
      <c r="C34" s="383" t="s">
        <v>127</v>
      </c>
      <c r="D34" s="414" t="s">
        <v>128</v>
      </c>
      <c r="E34" s="74" t="s">
        <v>129</v>
      </c>
      <c r="F34" s="48">
        <v>50</v>
      </c>
      <c r="G34" s="120" t="s">
        <v>70</v>
      </c>
      <c r="H34" s="77" t="s">
        <v>17</v>
      </c>
      <c r="I34" s="52">
        <v>6623496</v>
      </c>
      <c r="J34" s="264"/>
      <c r="K34" s="179">
        <v>6623496</v>
      </c>
      <c r="L34" s="179">
        <v>5656245</v>
      </c>
      <c r="M34" s="166">
        <v>2013</v>
      </c>
      <c r="N34" s="143">
        <v>50</v>
      </c>
      <c r="O34" s="191">
        <v>6623496</v>
      </c>
      <c r="P34" s="185">
        <v>113124.9</v>
      </c>
      <c r="Q34" s="183">
        <v>132469.92000000001</v>
      </c>
      <c r="R34" s="8"/>
      <c r="S34" s="206">
        <v>2063</v>
      </c>
      <c r="T34" s="173">
        <f>S34+$N$34</f>
        <v>2113</v>
      </c>
      <c r="U34" s="173">
        <f t="shared" ref="U34:AB34" si="159">T34+$N$34</f>
        <v>2163</v>
      </c>
      <c r="V34" s="173">
        <f t="shared" si="159"/>
        <v>2213</v>
      </c>
      <c r="W34" s="173">
        <f t="shared" si="159"/>
        <v>2263</v>
      </c>
      <c r="X34" s="173">
        <f t="shared" si="159"/>
        <v>2313</v>
      </c>
      <c r="Y34" s="173">
        <f t="shared" si="159"/>
        <v>2363</v>
      </c>
      <c r="Z34" s="173">
        <f t="shared" si="159"/>
        <v>2413</v>
      </c>
      <c r="AA34" s="173">
        <f t="shared" si="159"/>
        <v>2463</v>
      </c>
      <c r="AB34" s="173">
        <f t="shared" si="159"/>
        <v>2513</v>
      </c>
      <c r="AC34" s="8"/>
      <c r="AD34" s="12" t="str">
        <f t="shared" si="135"/>
        <v/>
      </c>
      <c r="AE34" s="12" t="str">
        <f t="shared" si="135"/>
        <v/>
      </c>
      <c r="AF34" s="12" t="str">
        <f t="shared" si="135"/>
        <v/>
      </c>
      <c r="AG34" s="12" t="str">
        <f t="shared" si="135"/>
        <v/>
      </c>
      <c r="AH34" s="12" t="str">
        <f t="shared" si="135"/>
        <v/>
      </c>
      <c r="AI34" s="12" t="str">
        <f t="shared" si="135"/>
        <v/>
      </c>
      <c r="AJ34" s="12" t="str">
        <f t="shared" si="135"/>
        <v/>
      </c>
      <c r="AK34" s="12" t="str">
        <f t="shared" si="135"/>
        <v/>
      </c>
      <c r="AL34" s="12" t="str">
        <f t="shared" si="135"/>
        <v/>
      </c>
      <c r="AM34" s="12" t="str">
        <f t="shared" si="135"/>
        <v/>
      </c>
      <c r="AN34" s="12" t="str">
        <f t="shared" si="135"/>
        <v/>
      </c>
      <c r="AO34" s="12" t="str">
        <f t="shared" si="135"/>
        <v/>
      </c>
      <c r="AP34" s="12" t="str">
        <f t="shared" si="135"/>
        <v/>
      </c>
      <c r="AQ34" s="12" t="str">
        <f t="shared" si="135"/>
        <v/>
      </c>
      <c r="AR34" s="12" t="str">
        <f t="shared" si="135"/>
        <v/>
      </c>
      <c r="AS34" s="12" t="str">
        <f t="shared" si="135"/>
        <v/>
      </c>
      <c r="AT34" s="12" t="str">
        <f t="shared" si="132"/>
        <v/>
      </c>
      <c r="AU34" s="12" t="str">
        <f t="shared" si="132"/>
        <v/>
      </c>
      <c r="AV34" s="12" t="str">
        <f t="shared" si="132"/>
        <v/>
      </c>
      <c r="AW34" s="12" t="str">
        <f t="shared" si="132"/>
        <v/>
      </c>
      <c r="AX34" s="12" t="str">
        <f t="shared" si="132"/>
        <v/>
      </c>
      <c r="AY34" s="12" t="str">
        <f t="shared" si="132"/>
        <v/>
      </c>
      <c r="AZ34" s="12" t="str">
        <f t="shared" si="132"/>
        <v/>
      </c>
      <c r="BA34" s="12" t="str">
        <f t="shared" si="132"/>
        <v/>
      </c>
      <c r="BB34" s="12" t="str">
        <f t="shared" si="132"/>
        <v/>
      </c>
      <c r="BC34" s="12" t="str">
        <f t="shared" si="132"/>
        <v/>
      </c>
      <c r="BD34" s="12" t="str">
        <f t="shared" si="133"/>
        <v/>
      </c>
      <c r="BE34" s="12" t="str">
        <f t="shared" si="133"/>
        <v/>
      </c>
      <c r="BF34" s="12" t="str">
        <f t="shared" si="133"/>
        <v/>
      </c>
      <c r="BG34" s="12" t="str">
        <f t="shared" si="133"/>
        <v/>
      </c>
      <c r="BH34" s="12" t="str">
        <f t="shared" si="133"/>
        <v/>
      </c>
      <c r="BI34" s="12" t="str">
        <f t="shared" si="133"/>
        <v/>
      </c>
      <c r="BJ34" s="12" t="str">
        <f t="shared" si="133"/>
        <v/>
      </c>
      <c r="BK34" s="12" t="str">
        <f t="shared" si="133"/>
        <v/>
      </c>
      <c r="BL34" s="12" t="str">
        <f t="shared" si="133"/>
        <v/>
      </c>
      <c r="BM34" s="12" t="str">
        <f t="shared" si="133"/>
        <v/>
      </c>
      <c r="BN34" s="12" t="str">
        <f t="shared" si="133"/>
        <v/>
      </c>
      <c r="BO34" s="12" t="str">
        <f t="shared" si="133"/>
        <v/>
      </c>
      <c r="BP34" s="12" t="str">
        <f t="shared" si="133"/>
        <v/>
      </c>
      <c r="BQ34" s="12" t="str">
        <f t="shared" si="133"/>
        <v/>
      </c>
      <c r="BR34" s="12" t="str">
        <f t="shared" si="133"/>
        <v/>
      </c>
      <c r="BS34" s="12" t="str">
        <f t="shared" si="133"/>
        <v/>
      </c>
      <c r="BT34" s="12" t="str">
        <f t="shared" si="130"/>
        <v/>
      </c>
      <c r="BU34" s="12" t="str">
        <f t="shared" si="130"/>
        <v/>
      </c>
      <c r="BV34" s="12" t="str">
        <f t="shared" si="130"/>
        <v/>
      </c>
      <c r="BW34" s="12" t="str">
        <f t="shared" si="130"/>
        <v/>
      </c>
      <c r="BX34" s="12" t="str">
        <f t="shared" si="130"/>
        <v/>
      </c>
      <c r="BY34" s="12" t="str">
        <f t="shared" si="130"/>
        <v/>
      </c>
      <c r="BZ34" s="12" t="str">
        <f t="shared" si="130"/>
        <v/>
      </c>
      <c r="CA34" s="12" t="str">
        <f t="shared" si="130"/>
        <v/>
      </c>
      <c r="CB34" s="12">
        <f t="shared" si="130"/>
        <v>5656245</v>
      </c>
    </row>
    <row r="35" spans="1:80" ht="13.5" thickBot="1">
      <c r="A35" s="329"/>
      <c r="B35" s="375"/>
      <c r="C35" s="384"/>
      <c r="D35" s="415"/>
      <c r="E35" s="72" t="s">
        <v>130</v>
      </c>
      <c r="F35" s="54">
        <v>2</v>
      </c>
      <c r="G35" s="111" t="s">
        <v>60</v>
      </c>
      <c r="H35" s="90" t="s">
        <v>18</v>
      </c>
      <c r="I35" s="96">
        <v>4276502</v>
      </c>
      <c r="J35" s="265"/>
      <c r="K35" s="309">
        <v>4276502</v>
      </c>
      <c r="L35" s="309">
        <v>3651990</v>
      </c>
      <c r="M35" s="164">
        <v>2013</v>
      </c>
      <c r="N35" s="146">
        <v>10</v>
      </c>
      <c r="O35" s="188">
        <v>4276502</v>
      </c>
      <c r="P35" s="189">
        <v>365199</v>
      </c>
      <c r="Q35" s="177">
        <v>427650.2</v>
      </c>
      <c r="R35" s="8"/>
      <c r="S35" s="206">
        <v>2023</v>
      </c>
      <c r="T35" s="173">
        <f>S35+$N$35</f>
        <v>2033</v>
      </c>
      <c r="U35" s="173">
        <f t="shared" ref="U35:AB35" si="160">T35+$N$35</f>
        <v>2043</v>
      </c>
      <c r="V35" s="173">
        <f t="shared" si="160"/>
        <v>2053</v>
      </c>
      <c r="W35" s="173">
        <f t="shared" si="160"/>
        <v>2063</v>
      </c>
      <c r="X35" s="173">
        <f t="shared" si="160"/>
        <v>2073</v>
      </c>
      <c r="Y35" s="173">
        <f t="shared" si="160"/>
        <v>2083</v>
      </c>
      <c r="Z35" s="173">
        <f t="shared" si="160"/>
        <v>2093</v>
      </c>
      <c r="AA35" s="173">
        <f t="shared" si="160"/>
        <v>2103</v>
      </c>
      <c r="AB35" s="173">
        <f t="shared" si="160"/>
        <v>2113</v>
      </c>
      <c r="AC35" s="8"/>
      <c r="AD35" s="12" t="str">
        <f t="shared" si="135"/>
        <v/>
      </c>
      <c r="AE35" s="12" t="str">
        <f t="shared" si="135"/>
        <v/>
      </c>
      <c r="AF35" s="12" t="str">
        <f t="shared" si="135"/>
        <v/>
      </c>
      <c r="AG35" s="12" t="str">
        <f t="shared" si="135"/>
        <v/>
      </c>
      <c r="AH35" s="12" t="str">
        <f t="shared" si="135"/>
        <v/>
      </c>
      <c r="AI35" s="12" t="str">
        <f t="shared" si="135"/>
        <v/>
      </c>
      <c r="AJ35" s="12" t="str">
        <f t="shared" si="135"/>
        <v/>
      </c>
      <c r="AK35" s="12" t="str">
        <f t="shared" si="135"/>
        <v/>
      </c>
      <c r="AL35" s="12" t="str">
        <f t="shared" si="135"/>
        <v/>
      </c>
      <c r="AM35" s="12" t="str">
        <f t="shared" si="135"/>
        <v/>
      </c>
      <c r="AN35" s="12">
        <f t="shared" si="135"/>
        <v>3651990</v>
      </c>
      <c r="AO35" s="12" t="str">
        <f t="shared" si="135"/>
        <v/>
      </c>
      <c r="AP35" s="12" t="str">
        <f t="shared" si="135"/>
        <v/>
      </c>
      <c r="AQ35" s="12" t="str">
        <f t="shared" si="135"/>
        <v/>
      </c>
      <c r="AR35" s="12" t="str">
        <f t="shared" si="135"/>
        <v/>
      </c>
      <c r="AS35" s="12" t="str">
        <f t="shared" si="135"/>
        <v/>
      </c>
      <c r="AT35" s="12" t="str">
        <f t="shared" si="132"/>
        <v/>
      </c>
      <c r="AU35" s="12" t="str">
        <f t="shared" si="132"/>
        <v/>
      </c>
      <c r="AV35" s="12" t="str">
        <f t="shared" si="132"/>
        <v/>
      </c>
      <c r="AW35" s="12" t="str">
        <f t="shared" si="132"/>
        <v/>
      </c>
      <c r="AX35" s="12">
        <f t="shared" si="132"/>
        <v>3651990</v>
      </c>
      <c r="AY35" s="12" t="str">
        <f t="shared" si="132"/>
        <v/>
      </c>
      <c r="AZ35" s="12" t="str">
        <f t="shared" si="132"/>
        <v/>
      </c>
      <c r="BA35" s="12" t="str">
        <f t="shared" si="132"/>
        <v/>
      </c>
      <c r="BB35" s="12" t="str">
        <f t="shared" si="132"/>
        <v/>
      </c>
      <c r="BC35" s="12" t="str">
        <f t="shared" si="132"/>
        <v/>
      </c>
      <c r="BD35" s="12" t="str">
        <f t="shared" si="133"/>
        <v/>
      </c>
      <c r="BE35" s="12" t="str">
        <f t="shared" si="133"/>
        <v/>
      </c>
      <c r="BF35" s="12" t="str">
        <f t="shared" si="133"/>
        <v/>
      </c>
      <c r="BG35" s="12" t="str">
        <f t="shared" si="133"/>
        <v/>
      </c>
      <c r="BH35" s="12">
        <f t="shared" si="133"/>
        <v>3651990</v>
      </c>
      <c r="BI35" s="12" t="str">
        <f t="shared" si="133"/>
        <v/>
      </c>
      <c r="BJ35" s="12" t="str">
        <f t="shared" si="133"/>
        <v/>
      </c>
      <c r="BK35" s="12" t="str">
        <f t="shared" si="133"/>
        <v/>
      </c>
      <c r="BL35" s="12" t="str">
        <f t="shared" si="133"/>
        <v/>
      </c>
      <c r="BM35" s="12" t="str">
        <f t="shared" si="133"/>
        <v/>
      </c>
      <c r="BN35" s="12" t="str">
        <f t="shared" si="133"/>
        <v/>
      </c>
      <c r="BO35" s="12" t="str">
        <f t="shared" si="133"/>
        <v/>
      </c>
      <c r="BP35" s="12" t="str">
        <f t="shared" si="133"/>
        <v/>
      </c>
      <c r="BQ35" s="12" t="str">
        <f t="shared" si="133"/>
        <v/>
      </c>
      <c r="BR35" s="12">
        <f t="shared" si="133"/>
        <v>3651990</v>
      </c>
      <c r="BS35" s="12" t="str">
        <f t="shared" si="133"/>
        <v/>
      </c>
      <c r="BT35" s="12" t="str">
        <f t="shared" si="130"/>
        <v/>
      </c>
      <c r="BU35" s="12" t="str">
        <f t="shared" si="130"/>
        <v/>
      </c>
      <c r="BV35" s="12" t="str">
        <f t="shared" si="130"/>
        <v/>
      </c>
      <c r="BW35" s="12" t="str">
        <f t="shared" si="130"/>
        <v/>
      </c>
      <c r="BX35" s="12" t="str">
        <f t="shared" si="130"/>
        <v/>
      </c>
      <c r="BY35" s="12" t="str">
        <f t="shared" si="130"/>
        <v/>
      </c>
      <c r="BZ35" s="12" t="str">
        <f t="shared" si="130"/>
        <v/>
      </c>
      <c r="CA35" s="12" t="str">
        <f t="shared" si="130"/>
        <v/>
      </c>
      <c r="CB35" s="12">
        <f t="shared" si="130"/>
        <v>3651990</v>
      </c>
    </row>
    <row r="36" spans="1:80" ht="13.5" thickBot="1">
      <c r="A36" s="328" t="s">
        <v>40</v>
      </c>
      <c r="B36" s="373" t="s">
        <v>131</v>
      </c>
      <c r="C36" s="385" t="s">
        <v>31</v>
      </c>
      <c r="D36" s="136" t="s">
        <v>132</v>
      </c>
      <c r="E36" s="86" t="s">
        <v>133</v>
      </c>
      <c r="F36" s="137">
        <v>1185</v>
      </c>
      <c r="G36" s="138" t="s">
        <v>134</v>
      </c>
      <c r="H36" s="86" t="s">
        <v>17</v>
      </c>
      <c r="I36" s="49">
        <v>31315463</v>
      </c>
      <c r="J36" s="315"/>
      <c r="K36" s="178">
        <v>31315463</v>
      </c>
      <c r="L36" s="178">
        <v>26742361</v>
      </c>
      <c r="M36" s="167">
        <v>2013</v>
      </c>
      <c r="N36" s="142">
        <v>50</v>
      </c>
      <c r="O36" s="190">
        <v>31315463</v>
      </c>
      <c r="P36" s="184">
        <v>534847.22</v>
      </c>
      <c r="Q36" s="174">
        <v>626309.26</v>
      </c>
      <c r="R36" s="8"/>
      <c r="S36" s="206">
        <v>2063</v>
      </c>
      <c r="T36" s="173">
        <f t="shared" ref="T36" si="161">S36+$N$36</f>
        <v>2113</v>
      </c>
      <c r="U36" s="173">
        <f t="shared" ref="U36" si="162">T36+$N$36</f>
        <v>2163</v>
      </c>
      <c r="V36" s="173">
        <f t="shared" ref="V36" si="163">U36+$N$36</f>
        <v>2213</v>
      </c>
      <c r="W36" s="173">
        <f t="shared" ref="W36" si="164">V36+$N$36</f>
        <v>2263</v>
      </c>
      <c r="X36" s="173">
        <f t="shared" ref="X36" si="165">W36+$N$36</f>
        <v>2313</v>
      </c>
      <c r="Y36" s="173">
        <f t="shared" ref="Y36" si="166">X36+$N$36</f>
        <v>2363</v>
      </c>
      <c r="Z36" s="173">
        <f t="shared" ref="Z36" si="167">Y36+$N$36</f>
        <v>2413</v>
      </c>
      <c r="AA36" s="173">
        <f t="shared" ref="AA36" si="168">Z36+$N$36</f>
        <v>2463</v>
      </c>
      <c r="AB36" s="173">
        <f t="shared" ref="AB36" si="169">AA36+$N$36</f>
        <v>2513</v>
      </c>
      <c r="AC36" s="8"/>
      <c r="AD36" s="12" t="str">
        <f t="shared" si="135"/>
        <v/>
      </c>
      <c r="AE36" s="12" t="str">
        <f t="shared" si="135"/>
        <v/>
      </c>
      <c r="AF36" s="12" t="str">
        <f t="shared" si="135"/>
        <v/>
      </c>
      <c r="AG36" s="12" t="str">
        <f t="shared" si="135"/>
        <v/>
      </c>
      <c r="AH36" s="12" t="str">
        <f t="shared" si="135"/>
        <v/>
      </c>
      <c r="AI36" s="12" t="str">
        <f t="shared" si="135"/>
        <v/>
      </c>
      <c r="AJ36" s="12" t="str">
        <f t="shared" si="135"/>
        <v/>
      </c>
      <c r="AK36" s="12" t="str">
        <f t="shared" si="135"/>
        <v/>
      </c>
      <c r="AL36" s="12" t="str">
        <f t="shared" si="135"/>
        <v/>
      </c>
      <c r="AM36" s="12" t="str">
        <f t="shared" si="135"/>
        <v/>
      </c>
      <c r="AN36" s="12" t="str">
        <f t="shared" si="135"/>
        <v/>
      </c>
      <c r="AO36" s="12" t="str">
        <f t="shared" si="135"/>
        <v/>
      </c>
      <c r="AP36" s="12" t="str">
        <f t="shared" si="135"/>
        <v/>
      </c>
      <c r="AQ36" s="12" t="str">
        <f t="shared" si="135"/>
        <v/>
      </c>
      <c r="AR36" s="12" t="str">
        <f t="shared" si="135"/>
        <v/>
      </c>
      <c r="AS36" s="12" t="str">
        <f t="shared" si="135"/>
        <v/>
      </c>
      <c r="AT36" s="12" t="str">
        <f t="shared" si="132"/>
        <v/>
      </c>
      <c r="AU36" s="12" t="str">
        <f t="shared" si="132"/>
        <v/>
      </c>
      <c r="AV36" s="12" t="str">
        <f t="shared" si="132"/>
        <v/>
      </c>
      <c r="AW36" s="12" t="str">
        <f t="shared" si="132"/>
        <v/>
      </c>
      <c r="AX36" s="12" t="str">
        <f t="shared" si="132"/>
        <v/>
      </c>
      <c r="AY36" s="12" t="str">
        <f t="shared" si="132"/>
        <v/>
      </c>
      <c r="AZ36" s="12" t="str">
        <f t="shared" si="132"/>
        <v/>
      </c>
      <c r="BA36" s="12" t="str">
        <f t="shared" si="132"/>
        <v/>
      </c>
      <c r="BB36" s="12" t="str">
        <f t="shared" si="132"/>
        <v/>
      </c>
      <c r="BC36" s="12" t="str">
        <f t="shared" si="132"/>
        <v/>
      </c>
      <c r="BD36" s="12" t="str">
        <f t="shared" si="133"/>
        <v/>
      </c>
      <c r="BE36" s="12" t="str">
        <f t="shared" si="133"/>
        <v/>
      </c>
      <c r="BF36" s="12" t="str">
        <f t="shared" si="133"/>
        <v/>
      </c>
      <c r="BG36" s="12" t="str">
        <f t="shared" si="133"/>
        <v/>
      </c>
      <c r="BH36" s="12" t="str">
        <f t="shared" si="133"/>
        <v/>
      </c>
      <c r="BI36" s="12" t="str">
        <f t="shared" si="133"/>
        <v/>
      </c>
      <c r="BJ36" s="12" t="str">
        <f t="shared" si="133"/>
        <v/>
      </c>
      <c r="BK36" s="12" t="str">
        <f t="shared" si="133"/>
        <v/>
      </c>
      <c r="BL36" s="12" t="str">
        <f t="shared" si="133"/>
        <v/>
      </c>
      <c r="BM36" s="12" t="str">
        <f t="shared" si="133"/>
        <v/>
      </c>
      <c r="BN36" s="12" t="str">
        <f t="shared" si="133"/>
        <v/>
      </c>
      <c r="BO36" s="12" t="str">
        <f t="shared" si="133"/>
        <v/>
      </c>
      <c r="BP36" s="12" t="str">
        <f t="shared" si="133"/>
        <v/>
      </c>
      <c r="BQ36" s="12" t="str">
        <f t="shared" si="133"/>
        <v/>
      </c>
      <c r="BR36" s="12" t="str">
        <f t="shared" si="133"/>
        <v/>
      </c>
      <c r="BS36" s="12" t="str">
        <f t="shared" si="133"/>
        <v/>
      </c>
      <c r="BT36" s="12" t="str">
        <f t="shared" si="130"/>
        <v/>
      </c>
      <c r="BU36" s="12" t="str">
        <f t="shared" si="130"/>
        <v/>
      </c>
      <c r="BV36" s="12" t="str">
        <f t="shared" si="130"/>
        <v/>
      </c>
      <c r="BW36" s="12" t="str">
        <f t="shared" si="130"/>
        <v/>
      </c>
      <c r="BX36" s="12" t="str">
        <f t="shared" si="130"/>
        <v/>
      </c>
      <c r="BY36" s="12" t="str">
        <f t="shared" si="130"/>
        <v/>
      </c>
      <c r="BZ36" s="12" t="str">
        <f t="shared" si="130"/>
        <v/>
      </c>
      <c r="CA36" s="12" t="str">
        <f t="shared" si="130"/>
        <v/>
      </c>
      <c r="CB36" s="12">
        <f t="shared" si="130"/>
        <v>26742361</v>
      </c>
    </row>
    <row r="37" spans="1:80" ht="13.5" thickBot="1">
      <c r="A37" s="330"/>
      <c r="B37" s="375"/>
      <c r="C37" s="386"/>
      <c r="D37" s="80" t="s">
        <v>31</v>
      </c>
      <c r="E37" s="85" t="s">
        <v>135</v>
      </c>
      <c r="F37" s="81">
        <v>1</v>
      </c>
      <c r="G37" s="140" t="s">
        <v>57</v>
      </c>
      <c r="H37" s="139" t="s">
        <v>17</v>
      </c>
      <c r="I37" s="93">
        <v>4705494</v>
      </c>
      <c r="J37" s="272">
        <v>2571429</v>
      </c>
      <c r="K37" s="180">
        <v>7276923</v>
      </c>
      <c r="L37" s="180">
        <v>6589764</v>
      </c>
      <c r="M37" s="164">
        <v>2013</v>
      </c>
      <c r="N37" s="144">
        <v>50</v>
      </c>
      <c r="O37" s="192">
        <v>7276923</v>
      </c>
      <c r="P37" s="189">
        <v>131795.28</v>
      </c>
      <c r="Q37" s="177">
        <v>145538.46</v>
      </c>
      <c r="R37" s="8"/>
      <c r="S37" s="206">
        <v>2063</v>
      </c>
      <c r="T37" s="173">
        <f t="shared" ref="T37" si="170">S37+$N$37</f>
        <v>2113</v>
      </c>
      <c r="U37" s="173">
        <f t="shared" ref="U37" si="171">T37+$N$37</f>
        <v>2163</v>
      </c>
      <c r="V37" s="173">
        <f t="shared" ref="V37" si="172">U37+$N$37</f>
        <v>2213</v>
      </c>
      <c r="W37" s="173">
        <f t="shared" ref="W37" si="173">V37+$N$37</f>
        <v>2263</v>
      </c>
      <c r="X37" s="173">
        <f t="shared" ref="X37" si="174">W37+$N$37</f>
        <v>2313</v>
      </c>
      <c r="Y37" s="173">
        <f t="shared" ref="Y37" si="175">X37+$N$37</f>
        <v>2363</v>
      </c>
      <c r="Z37" s="173">
        <f t="shared" ref="Z37" si="176">Y37+$N$37</f>
        <v>2413</v>
      </c>
      <c r="AA37" s="173">
        <f t="shared" ref="AA37" si="177">Z37+$N$37</f>
        <v>2463</v>
      </c>
      <c r="AB37" s="173">
        <f t="shared" ref="AB37" si="178">AA37+$N$37</f>
        <v>2513</v>
      </c>
      <c r="AC37" s="8"/>
      <c r="AD37" s="12" t="str">
        <f t="shared" si="135"/>
        <v/>
      </c>
      <c r="AE37" s="12" t="str">
        <f t="shared" si="135"/>
        <v/>
      </c>
      <c r="AF37" s="12" t="str">
        <f t="shared" si="135"/>
        <v/>
      </c>
      <c r="AG37" s="12" t="str">
        <f t="shared" si="135"/>
        <v/>
      </c>
      <c r="AH37" s="12" t="str">
        <f t="shared" si="135"/>
        <v/>
      </c>
      <c r="AI37" s="12" t="str">
        <f t="shared" si="135"/>
        <v/>
      </c>
      <c r="AJ37" s="12" t="str">
        <f t="shared" si="135"/>
        <v/>
      </c>
      <c r="AK37" s="12" t="str">
        <f t="shared" si="135"/>
        <v/>
      </c>
      <c r="AL37" s="12" t="str">
        <f t="shared" si="135"/>
        <v/>
      </c>
      <c r="AM37" s="12" t="str">
        <f t="shared" si="135"/>
        <v/>
      </c>
      <c r="AN37" s="12" t="str">
        <f t="shared" si="135"/>
        <v/>
      </c>
      <c r="AO37" s="12" t="str">
        <f t="shared" si="135"/>
        <v/>
      </c>
      <c r="AP37" s="12" t="str">
        <f t="shared" si="135"/>
        <v/>
      </c>
      <c r="AQ37" s="12" t="str">
        <f t="shared" si="135"/>
        <v/>
      </c>
      <c r="AR37" s="12" t="str">
        <f t="shared" si="135"/>
        <v/>
      </c>
      <c r="AS37" s="12" t="str">
        <f t="shared" si="135"/>
        <v/>
      </c>
      <c r="AT37" s="12" t="str">
        <f t="shared" si="132"/>
        <v/>
      </c>
      <c r="AU37" s="12" t="str">
        <f t="shared" si="132"/>
        <v/>
      </c>
      <c r="AV37" s="12" t="str">
        <f t="shared" si="132"/>
        <v/>
      </c>
      <c r="AW37" s="12" t="str">
        <f t="shared" si="132"/>
        <v/>
      </c>
      <c r="AX37" s="12" t="str">
        <f t="shared" si="132"/>
        <v/>
      </c>
      <c r="AY37" s="12" t="str">
        <f t="shared" si="132"/>
        <v/>
      </c>
      <c r="AZ37" s="12" t="str">
        <f t="shared" si="132"/>
        <v/>
      </c>
      <c r="BA37" s="12" t="str">
        <f t="shared" si="132"/>
        <v/>
      </c>
      <c r="BB37" s="12" t="str">
        <f t="shared" si="132"/>
        <v/>
      </c>
      <c r="BC37" s="12" t="str">
        <f t="shared" si="132"/>
        <v/>
      </c>
      <c r="BD37" s="12" t="str">
        <f t="shared" si="133"/>
        <v/>
      </c>
      <c r="BE37" s="12" t="str">
        <f t="shared" si="133"/>
        <v/>
      </c>
      <c r="BF37" s="12" t="str">
        <f t="shared" si="133"/>
        <v/>
      </c>
      <c r="BG37" s="12" t="str">
        <f t="shared" si="133"/>
        <v/>
      </c>
      <c r="BH37" s="12" t="str">
        <f t="shared" si="133"/>
        <v/>
      </c>
      <c r="BI37" s="12" t="str">
        <f t="shared" si="133"/>
        <v/>
      </c>
      <c r="BJ37" s="12" t="str">
        <f t="shared" si="133"/>
        <v/>
      </c>
      <c r="BK37" s="12" t="str">
        <f t="shared" si="133"/>
        <v/>
      </c>
      <c r="BL37" s="12" t="str">
        <f t="shared" si="133"/>
        <v/>
      </c>
      <c r="BM37" s="12" t="str">
        <f t="shared" si="133"/>
        <v/>
      </c>
      <c r="BN37" s="12" t="str">
        <f t="shared" si="133"/>
        <v/>
      </c>
      <c r="BO37" s="12" t="str">
        <f t="shared" si="133"/>
        <v/>
      </c>
      <c r="BP37" s="12" t="str">
        <f t="shared" si="133"/>
        <v/>
      </c>
      <c r="BQ37" s="12" t="str">
        <f t="shared" si="133"/>
        <v/>
      </c>
      <c r="BR37" s="12" t="str">
        <f t="shared" si="133"/>
        <v/>
      </c>
      <c r="BS37" s="12" t="str">
        <f t="shared" si="133"/>
        <v/>
      </c>
      <c r="BT37" s="12" t="str">
        <f t="shared" si="130"/>
        <v/>
      </c>
      <c r="BU37" s="12" t="str">
        <f t="shared" si="130"/>
        <v/>
      </c>
      <c r="BV37" s="12" t="str">
        <f t="shared" si="130"/>
        <v/>
      </c>
      <c r="BW37" s="12" t="str">
        <f t="shared" si="130"/>
        <v/>
      </c>
      <c r="BX37" s="12" t="str">
        <f t="shared" si="130"/>
        <v/>
      </c>
      <c r="BY37" s="12" t="str">
        <f t="shared" si="130"/>
        <v/>
      </c>
      <c r="BZ37" s="12" t="str">
        <f t="shared" si="130"/>
        <v/>
      </c>
      <c r="CA37" s="12" t="str">
        <f t="shared" si="130"/>
        <v/>
      </c>
      <c r="CB37" s="12">
        <f t="shared" si="130"/>
        <v>6589764</v>
      </c>
    </row>
    <row r="38" spans="1:80" ht="13.5" thickBot="1">
      <c r="A38" s="328" t="s">
        <v>41</v>
      </c>
      <c r="B38" s="373" t="s">
        <v>136</v>
      </c>
      <c r="C38" s="387" t="s">
        <v>137</v>
      </c>
      <c r="D38" s="67" t="s">
        <v>138</v>
      </c>
      <c r="E38" s="87"/>
      <c r="F38" s="87">
        <v>267</v>
      </c>
      <c r="G38" s="121" t="s">
        <v>30</v>
      </c>
      <c r="H38" s="87" t="s">
        <v>17</v>
      </c>
      <c r="I38" s="49">
        <v>0</v>
      </c>
      <c r="J38" s="264">
        <v>10122348</v>
      </c>
      <c r="K38" s="178">
        <v>10122348</v>
      </c>
      <c r="L38" s="178">
        <v>10122348</v>
      </c>
      <c r="M38" s="169">
        <v>1998</v>
      </c>
      <c r="N38" s="311">
        <v>50</v>
      </c>
      <c r="O38" s="308">
        <v>8097878.4000000004</v>
      </c>
      <c r="P38" s="305">
        <v>202446.96</v>
      </c>
      <c r="Q38" s="306">
        <v>161957.568</v>
      </c>
      <c r="R38" s="8"/>
      <c r="S38" s="206">
        <v>2053</v>
      </c>
      <c r="T38" s="173">
        <f>S38+$N$38</f>
        <v>2103</v>
      </c>
      <c r="U38" s="173">
        <f t="shared" ref="U38:AB38" si="179">T38+$N$38</f>
        <v>2153</v>
      </c>
      <c r="V38" s="173">
        <f t="shared" si="179"/>
        <v>2203</v>
      </c>
      <c r="W38" s="173">
        <f t="shared" si="179"/>
        <v>2253</v>
      </c>
      <c r="X38" s="173">
        <f t="shared" si="179"/>
        <v>2303</v>
      </c>
      <c r="Y38" s="173">
        <f t="shared" si="179"/>
        <v>2353</v>
      </c>
      <c r="Z38" s="173">
        <f t="shared" si="179"/>
        <v>2403</v>
      </c>
      <c r="AA38" s="173">
        <f t="shared" si="179"/>
        <v>2453</v>
      </c>
      <c r="AB38" s="173">
        <f t="shared" si="179"/>
        <v>2503</v>
      </c>
      <c r="AC38" s="8"/>
      <c r="AD38" s="12" t="str">
        <f t="shared" si="135"/>
        <v/>
      </c>
      <c r="AE38" s="12" t="str">
        <f t="shared" si="135"/>
        <v/>
      </c>
      <c r="AF38" s="12" t="str">
        <f t="shared" si="135"/>
        <v/>
      </c>
      <c r="AG38" s="12" t="str">
        <f t="shared" si="135"/>
        <v/>
      </c>
      <c r="AH38" s="12" t="str">
        <f t="shared" si="135"/>
        <v/>
      </c>
      <c r="AI38" s="12" t="str">
        <f t="shared" si="135"/>
        <v/>
      </c>
      <c r="AJ38" s="12" t="str">
        <f t="shared" si="135"/>
        <v/>
      </c>
      <c r="AK38" s="12" t="str">
        <f t="shared" si="135"/>
        <v/>
      </c>
      <c r="AL38" s="12" t="str">
        <f t="shared" si="135"/>
        <v/>
      </c>
      <c r="AM38" s="12" t="str">
        <f t="shared" si="135"/>
        <v/>
      </c>
      <c r="AN38" s="12" t="str">
        <f t="shared" si="135"/>
        <v/>
      </c>
      <c r="AO38" s="12" t="str">
        <f t="shared" si="135"/>
        <v/>
      </c>
      <c r="AP38" s="12" t="str">
        <f t="shared" si="135"/>
        <v/>
      </c>
      <c r="AQ38" s="12" t="str">
        <f t="shared" si="135"/>
        <v/>
      </c>
      <c r="AR38" s="12" t="str">
        <f t="shared" si="135"/>
        <v/>
      </c>
      <c r="AS38" s="12" t="str">
        <f t="shared" si="135"/>
        <v/>
      </c>
      <c r="AT38" s="12" t="str">
        <f t="shared" si="132"/>
        <v/>
      </c>
      <c r="AU38" s="12" t="str">
        <f t="shared" si="132"/>
        <v/>
      </c>
      <c r="AV38" s="12" t="str">
        <f t="shared" si="132"/>
        <v/>
      </c>
      <c r="AW38" s="12" t="str">
        <f t="shared" si="132"/>
        <v/>
      </c>
      <c r="AX38" s="12" t="str">
        <f t="shared" si="132"/>
        <v/>
      </c>
      <c r="AY38" s="12" t="str">
        <f t="shared" si="132"/>
        <v/>
      </c>
      <c r="AZ38" s="12" t="str">
        <f t="shared" si="132"/>
        <v/>
      </c>
      <c r="BA38" s="12" t="str">
        <f t="shared" si="132"/>
        <v/>
      </c>
      <c r="BB38" s="12" t="str">
        <f t="shared" si="132"/>
        <v/>
      </c>
      <c r="BC38" s="12" t="str">
        <f t="shared" si="132"/>
        <v/>
      </c>
      <c r="BD38" s="12" t="str">
        <f t="shared" si="133"/>
        <v/>
      </c>
      <c r="BE38" s="12" t="str">
        <f t="shared" si="133"/>
        <v/>
      </c>
      <c r="BF38" s="12" t="str">
        <f t="shared" si="133"/>
        <v/>
      </c>
      <c r="BG38" s="12" t="str">
        <f t="shared" si="133"/>
        <v/>
      </c>
      <c r="BH38" s="12" t="str">
        <f t="shared" si="133"/>
        <v/>
      </c>
      <c r="BI38" s="12" t="str">
        <f t="shared" si="133"/>
        <v/>
      </c>
      <c r="BJ38" s="12" t="str">
        <f t="shared" si="133"/>
        <v/>
      </c>
      <c r="BK38" s="12" t="str">
        <f t="shared" si="133"/>
        <v/>
      </c>
      <c r="BL38" s="12" t="str">
        <f t="shared" si="133"/>
        <v/>
      </c>
      <c r="BM38" s="12" t="str">
        <f t="shared" si="133"/>
        <v/>
      </c>
      <c r="BN38" s="12" t="str">
        <f t="shared" si="133"/>
        <v/>
      </c>
      <c r="BO38" s="12" t="str">
        <f t="shared" si="133"/>
        <v/>
      </c>
      <c r="BP38" s="12" t="str">
        <f t="shared" si="133"/>
        <v/>
      </c>
      <c r="BQ38" s="12" t="str">
        <f t="shared" si="133"/>
        <v/>
      </c>
      <c r="BR38" s="12">
        <f t="shared" si="133"/>
        <v>10122348</v>
      </c>
      <c r="BS38" s="12" t="str">
        <f t="shared" si="133"/>
        <v/>
      </c>
      <c r="BT38" s="12" t="str">
        <f t="shared" si="130"/>
        <v/>
      </c>
      <c r="BU38" s="12" t="str">
        <f t="shared" si="130"/>
        <v/>
      </c>
      <c r="BV38" s="12" t="str">
        <f t="shared" si="130"/>
        <v/>
      </c>
      <c r="BW38" s="12" t="str">
        <f t="shared" si="130"/>
        <v/>
      </c>
      <c r="BX38" s="12" t="str">
        <f t="shared" si="130"/>
        <v/>
      </c>
      <c r="BY38" s="12" t="str">
        <f t="shared" si="130"/>
        <v/>
      </c>
      <c r="BZ38" s="12" t="str">
        <f t="shared" si="130"/>
        <v/>
      </c>
      <c r="CA38" s="12" t="str">
        <f t="shared" si="130"/>
        <v/>
      </c>
      <c r="CB38" s="12" t="str">
        <f t="shared" si="130"/>
        <v/>
      </c>
    </row>
    <row r="39" spans="1:80" ht="13.5" thickBot="1">
      <c r="A39" s="329"/>
      <c r="B39" s="374"/>
      <c r="C39" s="388"/>
      <c r="D39" s="75" t="s">
        <v>139</v>
      </c>
      <c r="E39" s="89" t="s">
        <v>140</v>
      </c>
      <c r="F39" s="73">
        <v>317</v>
      </c>
      <c r="G39" s="122" t="s">
        <v>30</v>
      </c>
      <c r="H39" s="89" t="s">
        <v>17</v>
      </c>
      <c r="I39" s="93">
        <v>12141728</v>
      </c>
      <c r="J39" s="270"/>
      <c r="K39" s="180">
        <v>12141728</v>
      </c>
      <c r="L39" s="180">
        <v>10368631</v>
      </c>
      <c r="M39" s="312">
        <v>2013</v>
      </c>
      <c r="N39" s="312">
        <v>50</v>
      </c>
      <c r="O39" s="182">
        <v>12141728</v>
      </c>
      <c r="P39" s="195">
        <v>207372.62</v>
      </c>
      <c r="Q39" s="176">
        <v>242834.56</v>
      </c>
      <c r="R39" s="8"/>
      <c r="S39" s="206">
        <v>2063</v>
      </c>
      <c r="T39" s="173">
        <f>S39+$N$39</f>
        <v>2113</v>
      </c>
      <c r="U39" s="173">
        <f t="shared" ref="U39:AB39" si="180">T39+$N$39</f>
        <v>2163</v>
      </c>
      <c r="V39" s="173">
        <f t="shared" si="180"/>
        <v>2213</v>
      </c>
      <c r="W39" s="173">
        <f t="shared" si="180"/>
        <v>2263</v>
      </c>
      <c r="X39" s="173">
        <f t="shared" si="180"/>
        <v>2313</v>
      </c>
      <c r="Y39" s="173">
        <f t="shared" si="180"/>
        <v>2363</v>
      </c>
      <c r="Z39" s="173">
        <f t="shared" si="180"/>
        <v>2413</v>
      </c>
      <c r="AA39" s="173">
        <f t="shared" si="180"/>
        <v>2463</v>
      </c>
      <c r="AB39" s="173">
        <f t="shared" si="180"/>
        <v>2513</v>
      </c>
      <c r="AC39" s="8"/>
      <c r="AD39" s="12" t="str">
        <f t="shared" si="135"/>
        <v/>
      </c>
      <c r="AE39" s="12" t="str">
        <f t="shared" si="135"/>
        <v/>
      </c>
      <c r="AF39" s="12" t="str">
        <f t="shared" si="135"/>
        <v/>
      </c>
      <c r="AG39" s="12" t="str">
        <f t="shared" si="135"/>
        <v/>
      </c>
      <c r="AH39" s="12" t="str">
        <f t="shared" si="135"/>
        <v/>
      </c>
      <c r="AI39" s="12" t="str">
        <f t="shared" si="135"/>
        <v/>
      </c>
      <c r="AJ39" s="12" t="str">
        <f t="shared" si="135"/>
        <v/>
      </c>
      <c r="AK39" s="12" t="str">
        <f t="shared" si="135"/>
        <v/>
      </c>
      <c r="AL39" s="12" t="str">
        <f t="shared" si="135"/>
        <v/>
      </c>
      <c r="AM39" s="12" t="str">
        <f t="shared" si="135"/>
        <v/>
      </c>
      <c r="AN39" s="12" t="str">
        <f t="shared" si="135"/>
        <v/>
      </c>
      <c r="AO39" s="12" t="str">
        <f t="shared" si="135"/>
        <v/>
      </c>
      <c r="AP39" s="12" t="str">
        <f t="shared" si="135"/>
        <v/>
      </c>
      <c r="AQ39" s="12" t="str">
        <f t="shared" si="135"/>
        <v/>
      </c>
      <c r="AR39" s="12" t="str">
        <f t="shared" si="135"/>
        <v/>
      </c>
      <c r="AS39" s="12" t="str">
        <f t="shared" si="135"/>
        <v/>
      </c>
      <c r="AT39" s="12" t="str">
        <f t="shared" si="132"/>
        <v/>
      </c>
      <c r="AU39" s="12" t="str">
        <f t="shared" si="132"/>
        <v/>
      </c>
      <c r="AV39" s="12" t="str">
        <f t="shared" si="132"/>
        <v/>
      </c>
      <c r="AW39" s="12" t="str">
        <f t="shared" si="132"/>
        <v/>
      </c>
      <c r="AX39" s="12" t="str">
        <f t="shared" si="132"/>
        <v/>
      </c>
      <c r="AY39" s="12" t="str">
        <f t="shared" si="132"/>
        <v/>
      </c>
      <c r="AZ39" s="12" t="str">
        <f t="shared" si="132"/>
        <v/>
      </c>
      <c r="BA39" s="12" t="str">
        <f t="shared" si="132"/>
        <v/>
      </c>
      <c r="BB39" s="12" t="str">
        <f t="shared" si="132"/>
        <v/>
      </c>
      <c r="BC39" s="12" t="str">
        <f t="shared" si="132"/>
        <v/>
      </c>
      <c r="BD39" s="12" t="str">
        <f t="shared" si="133"/>
        <v/>
      </c>
      <c r="BE39" s="12" t="str">
        <f t="shared" si="133"/>
        <v/>
      </c>
      <c r="BF39" s="12" t="str">
        <f t="shared" si="133"/>
        <v/>
      </c>
      <c r="BG39" s="12" t="str">
        <f t="shared" si="133"/>
        <v/>
      </c>
      <c r="BH39" s="12" t="str">
        <f t="shared" si="133"/>
        <v/>
      </c>
      <c r="BI39" s="12" t="str">
        <f t="shared" si="133"/>
        <v/>
      </c>
      <c r="BJ39" s="12" t="str">
        <f t="shared" si="133"/>
        <v/>
      </c>
      <c r="BK39" s="12" t="str">
        <f t="shared" si="133"/>
        <v/>
      </c>
      <c r="BL39" s="12" t="str">
        <f t="shared" si="133"/>
        <v/>
      </c>
      <c r="BM39" s="12" t="str">
        <f t="shared" si="133"/>
        <v/>
      </c>
      <c r="BN39" s="12" t="str">
        <f t="shared" si="133"/>
        <v/>
      </c>
      <c r="BO39" s="12" t="str">
        <f t="shared" si="133"/>
        <v/>
      </c>
      <c r="BP39" s="12" t="str">
        <f t="shared" si="133"/>
        <v/>
      </c>
      <c r="BQ39" s="12" t="str">
        <f t="shared" si="133"/>
        <v/>
      </c>
      <c r="BR39" s="12" t="str">
        <f t="shared" si="133"/>
        <v/>
      </c>
      <c r="BS39" s="12" t="str">
        <f t="shared" ref="BS39:CB55" si="181">IF(ISERROR(HLOOKUP(BS$2,$S39:$AB39,1,FALSE)),"",$L39)</f>
        <v/>
      </c>
      <c r="BT39" s="12" t="str">
        <f t="shared" si="181"/>
        <v/>
      </c>
      <c r="BU39" s="12" t="str">
        <f t="shared" si="181"/>
        <v/>
      </c>
      <c r="BV39" s="12" t="str">
        <f t="shared" si="181"/>
        <v/>
      </c>
      <c r="BW39" s="12" t="str">
        <f t="shared" si="181"/>
        <v/>
      </c>
      <c r="BX39" s="12" t="str">
        <f t="shared" si="181"/>
        <v/>
      </c>
      <c r="BY39" s="12" t="str">
        <f t="shared" si="181"/>
        <v/>
      </c>
      <c r="BZ39" s="12" t="str">
        <f t="shared" si="181"/>
        <v/>
      </c>
      <c r="CA39" s="12" t="str">
        <f t="shared" si="181"/>
        <v/>
      </c>
      <c r="CB39" s="12">
        <f t="shared" si="181"/>
        <v>10368631</v>
      </c>
    </row>
    <row r="40" spans="1:80" ht="13.5" thickBot="1">
      <c r="A40" s="330"/>
      <c r="B40" s="375"/>
      <c r="C40" s="389"/>
      <c r="D40" s="65" t="s">
        <v>141</v>
      </c>
      <c r="E40" s="99" t="s">
        <v>142</v>
      </c>
      <c r="F40" s="99">
        <v>154</v>
      </c>
      <c r="G40" s="123" t="s">
        <v>70</v>
      </c>
      <c r="H40" s="99" t="s">
        <v>17</v>
      </c>
      <c r="I40" s="92">
        <v>83434</v>
      </c>
      <c r="J40" s="273">
        <v>13833023</v>
      </c>
      <c r="K40" s="181">
        <v>13916457</v>
      </c>
      <c r="L40" s="181">
        <v>13904273</v>
      </c>
      <c r="M40" s="171">
        <v>1998</v>
      </c>
      <c r="N40" s="167">
        <v>50</v>
      </c>
      <c r="O40" s="181">
        <v>11133165.600000001</v>
      </c>
      <c r="P40" s="193">
        <v>278085.46000000002</v>
      </c>
      <c r="Q40" s="194">
        <v>222663.31200000003</v>
      </c>
      <c r="R40" s="8"/>
      <c r="S40" s="206">
        <v>2053</v>
      </c>
      <c r="T40" s="173">
        <f>S40+$N$40</f>
        <v>2103</v>
      </c>
      <c r="U40" s="173">
        <f t="shared" ref="U40:AB40" si="182">T40+$N$40</f>
        <v>2153</v>
      </c>
      <c r="V40" s="173">
        <f t="shared" si="182"/>
        <v>2203</v>
      </c>
      <c r="W40" s="173">
        <f t="shared" si="182"/>
        <v>2253</v>
      </c>
      <c r="X40" s="173">
        <f t="shared" si="182"/>
        <v>2303</v>
      </c>
      <c r="Y40" s="173">
        <f t="shared" si="182"/>
        <v>2353</v>
      </c>
      <c r="Z40" s="173">
        <f t="shared" si="182"/>
        <v>2403</v>
      </c>
      <c r="AA40" s="173">
        <f t="shared" si="182"/>
        <v>2453</v>
      </c>
      <c r="AB40" s="173">
        <f t="shared" si="182"/>
        <v>2503</v>
      </c>
      <c r="AC40" s="8"/>
      <c r="AD40" s="12" t="str">
        <f t="shared" si="135"/>
        <v/>
      </c>
      <c r="AE40" s="12" t="str">
        <f t="shared" si="135"/>
        <v/>
      </c>
      <c r="AF40" s="12" t="str">
        <f t="shared" si="135"/>
        <v/>
      </c>
      <c r="AG40" s="12" t="str">
        <f t="shared" si="135"/>
        <v/>
      </c>
      <c r="AH40" s="12" t="str">
        <f t="shared" si="135"/>
        <v/>
      </c>
      <c r="AI40" s="12" t="str">
        <f t="shared" si="135"/>
        <v/>
      </c>
      <c r="AJ40" s="12" t="str">
        <f t="shared" si="135"/>
        <v/>
      </c>
      <c r="AK40" s="12" t="str">
        <f t="shared" si="135"/>
        <v/>
      </c>
      <c r="AL40" s="12" t="str">
        <f t="shared" si="135"/>
        <v/>
      </c>
      <c r="AM40" s="12" t="str">
        <f t="shared" si="135"/>
        <v/>
      </c>
      <c r="AN40" s="12" t="str">
        <f t="shared" si="135"/>
        <v/>
      </c>
      <c r="AO40" s="12" t="str">
        <f t="shared" si="135"/>
        <v/>
      </c>
      <c r="AP40" s="12" t="str">
        <f t="shared" si="135"/>
        <v/>
      </c>
      <c r="AQ40" s="12" t="str">
        <f t="shared" si="135"/>
        <v/>
      </c>
      <c r="AR40" s="12" t="str">
        <f t="shared" si="135"/>
        <v/>
      </c>
      <c r="AS40" s="12" t="str">
        <f t="shared" ref="AS40:BH55" si="183">IF(ISERROR(HLOOKUP(AS$2,$S40:$AB40,1,FALSE)),"",$L40)</f>
        <v/>
      </c>
      <c r="AT40" s="12" t="str">
        <f t="shared" si="183"/>
        <v/>
      </c>
      <c r="AU40" s="12" t="str">
        <f t="shared" si="183"/>
        <v/>
      </c>
      <c r="AV40" s="12" t="str">
        <f t="shared" si="183"/>
        <v/>
      </c>
      <c r="AW40" s="12" t="str">
        <f t="shared" si="183"/>
        <v/>
      </c>
      <c r="AX40" s="12" t="str">
        <f t="shared" si="183"/>
        <v/>
      </c>
      <c r="AY40" s="12" t="str">
        <f t="shared" si="183"/>
        <v/>
      </c>
      <c r="AZ40" s="12" t="str">
        <f t="shared" si="183"/>
        <v/>
      </c>
      <c r="BA40" s="12" t="str">
        <f t="shared" si="183"/>
        <v/>
      </c>
      <c r="BB40" s="12" t="str">
        <f t="shared" si="183"/>
        <v/>
      </c>
      <c r="BC40" s="12" t="str">
        <f t="shared" si="183"/>
        <v/>
      </c>
      <c r="BD40" s="12" t="str">
        <f t="shared" si="183"/>
        <v/>
      </c>
      <c r="BE40" s="12" t="str">
        <f t="shared" si="183"/>
        <v/>
      </c>
      <c r="BF40" s="12" t="str">
        <f t="shared" si="183"/>
        <v/>
      </c>
      <c r="BG40" s="12" t="str">
        <f t="shared" si="183"/>
        <v/>
      </c>
      <c r="BH40" s="12" t="str">
        <f t="shared" si="183"/>
        <v/>
      </c>
      <c r="BI40" s="12" t="str">
        <f t="shared" ref="BI40:BX55" si="184">IF(ISERROR(HLOOKUP(BI$2,$S40:$AB40,1,FALSE)),"",$L40)</f>
        <v/>
      </c>
      <c r="BJ40" s="12" t="str">
        <f t="shared" si="184"/>
        <v/>
      </c>
      <c r="BK40" s="12" t="str">
        <f t="shared" si="184"/>
        <v/>
      </c>
      <c r="BL40" s="12" t="str">
        <f t="shared" si="184"/>
        <v/>
      </c>
      <c r="BM40" s="12" t="str">
        <f t="shared" si="184"/>
        <v/>
      </c>
      <c r="BN40" s="12" t="str">
        <f t="shared" si="184"/>
        <v/>
      </c>
      <c r="BO40" s="12" t="str">
        <f t="shared" si="184"/>
        <v/>
      </c>
      <c r="BP40" s="12" t="str">
        <f t="shared" si="184"/>
        <v/>
      </c>
      <c r="BQ40" s="12" t="str">
        <f t="shared" si="184"/>
        <v/>
      </c>
      <c r="BR40" s="12">
        <f t="shared" si="184"/>
        <v>13904273</v>
      </c>
      <c r="BS40" s="12" t="str">
        <f t="shared" si="184"/>
        <v/>
      </c>
      <c r="BT40" s="12" t="str">
        <f t="shared" si="184"/>
        <v/>
      </c>
      <c r="BU40" s="12" t="str">
        <f t="shared" si="184"/>
        <v/>
      </c>
      <c r="BV40" s="12" t="str">
        <f t="shared" si="184"/>
        <v/>
      </c>
      <c r="BW40" s="12" t="str">
        <f t="shared" si="184"/>
        <v/>
      </c>
      <c r="BX40" s="12" t="str">
        <f t="shared" si="184"/>
        <v/>
      </c>
      <c r="BY40" s="12" t="str">
        <f t="shared" si="181"/>
        <v/>
      </c>
      <c r="BZ40" s="12" t="str">
        <f t="shared" si="181"/>
        <v/>
      </c>
      <c r="CA40" s="12" t="str">
        <f t="shared" si="181"/>
        <v/>
      </c>
      <c r="CB40" s="12" t="str">
        <f t="shared" si="181"/>
        <v/>
      </c>
    </row>
    <row r="41" spans="1:80">
      <c r="A41" s="328" t="s">
        <v>42</v>
      </c>
      <c r="B41" s="373" t="s">
        <v>143</v>
      </c>
      <c r="C41" s="390" t="s">
        <v>113</v>
      </c>
      <c r="D41" s="74" t="s">
        <v>144</v>
      </c>
      <c r="E41" s="74" t="s">
        <v>145</v>
      </c>
      <c r="F41" s="87">
        <v>1</v>
      </c>
      <c r="G41" s="116" t="s">
        <v>57</v>
      </c>
      <c r="H41" s="48" t="s">
        <v>113</v>
      </c>
      <c r="I41" s="49">
        <v>4955990</v>
      </c>
      <c r="J41" s="264"/>
      <c r="K41" s="178">
        <v>4955990</v>
      </c>
      <c r="L41" s="178">
        <v>4232250</v>
      </c>
      <c r="M41" s="165">
        <v>2013</v>
      </c>
      <c r="N41" s="165">
        <v>5</v>
      </c>
      <c r="O41" s="178">
        <v>4955990</v>
      </c>
      <c r="P41" s="184">
        <v>846450</v>
      </c>
      <c r="Q41" s="174">
        <v>991198</v>
      </c>
      <c r="R41" s="8"/>
      <c r="S41" s="206">
        <v>2018</v>
      </c>
      <c r="T41" s="173">
        <f>S41+$N$41</f>
        <v>2023</v>
      </c>
      <c r="U41" s="173">
        <f t="shared" ref="U41:AB41" si="185">T41+$N$41</f>
        <v>2028</v>
      </c>
      <c r="V41" s="173">
        <f t="shared" si="185"/>
        <v>2033</v>
      </c>
      <c r="W41" s="173">
        <f t="shared" si="185"/>
        <v>2038</v>
      </c>
      <c r="X41" s="173">
        <f t="shared" si="185"/>
        <v>2043</v>
      </c>
      <c r="Y41" s="173">
        <f t="shared" si="185"/>
        <v>2048</v>
      </c>
      <c r="Z41" s="173">
        <f t="shared" si="185"/>
        <v>2053</v>
      </c>
      <c r="AA41" s="173">
        <f t="shared" si="185"/>
        <v>2058</v>
      </c>
      <c r="AB41" s="173">
        <f t="shared" si="185"/>
        <v>2063</v>
      </c>
      <c r="AC41" s="8"/>
      <c r="AD41" s="12" t="str">
        <f t="shared" ref="AD41:AS56" si="186">IF(ISERROR(HLOOKUP(AD$2,$S41:$AB41,1,FALSE)),"",$L41)</f>
        <v/>
      </c>
      <c r="AE41" s="12" t="str">
        <f t="shared" si="186"/>
        <v/>
      </c>
      <c r="AF41" s="12" t="str">
        <f t="shared" si="186"/>
        <v/>
      </c>
      <c r="AG41" s="12" t="str">
        <f t="shared" si="186"/>
        <v/>
      </c>
      <c r="AH41" s="12" t="str">
        <f t="shared" si="186"/>
        <v/>
      </c>
      <c r="AI41" s="12">
        <f t="shared" si="186"/>
        <v>4232250</v>
      </c>
      <c r="AJ41" s="12" t="str">
        <f t="shared" si="186"/>
        <v/>
      </c>
      <c r="AK41" s="12" t="str">
        <f t="shared" si="186"/>
        <v/>
      </c>
      <c r="AL41" s="12" t="str">
        <f t="shared" si="186"/>
        <v/>
      </c>
      <c r="AM41" s="12" t="str">
        <f t="shared" si="186"/>
        <v/>
      </c>
      <c r="AN41" s="12">
        <f t="shared" si="186"/>
        <v>4232250</v>
      </c>
      <c r="AO41" s="12" t="str">
        <f t="shared" si="186"/>
        <v/>
      </c>
      <c r="AP41" s="12" t="str">
        <f t="shared" si="186"/>
        <v/>
      </c>
      <c r="AQ41" s="12" t="str">
        <f t="shared" si="186"/>
        <v/>
      </c>
      <c r="AR41" s="12" t="str">
        <f t="shared" si="186"/>
        <v/>
      </c>
      <c r="AS41" s="12">
        <f t="shared" si="186"/>
        <v>4232250</v>
      </c>
      <c r="AT41" s="12" t="str">
        <f t="shared" si="183"/>
        <v/>
      </c>
      <c r="AU41" s="12" t="str">
        <f t="shared" si="183"/>
        <v/>
      </c>
      <c r="AV41" s="12" t="str">
        <f t="shared" si="183"/>
        <v/>
      </c>
      <c r="AW41" s="12" t="str">
        <f t="shared" si="183"/>
        <v/>
      </c>
      <c r="AX41" s="12">
        <f t="shared" si="183"/>
        <v>4232250</v>
      </c>
      <c r="AY41" s="12" t="str">
        <f t="shared" si="183"/>
        <v/>
      </c>
      <c r="AZ41" s="12" t="str">
        <f t="shared" si="183"/>
        <v/>
      </c>
      <c r="BA41" s="12" t="str">
        <f t="shared" si="183"/>
        <v/>
      </c>
      <c r="BB41" s="12" t="str">
        <f t="shared" si="183"/>
        <v/>
      </c>
      <c r="BC41" s="12">
        <f t="shared" si="183"/>
        <v>4232250</v>
      </c>
      <c r="BD41" s="12" t="str">
        <f t="shared" si="183"/>
        <v/>
      </c>
      <c r="BE41" s="12" t="str">
        <f t="shared" si="183"/>
        <v/>
      </c>
      <c r="BF41" s="12" t="str">
        <f t="shared" si="183"/>
        <v/>
      </c>
      <c r="BG41" s="12" t="str">
        <f t="shared" si="183"/>
        <v/>
      </c>
      <c r="BH41" s="12">
        <f t="shared" si="183"/>
        <v>4232250</v>
      </c>
      <c r="BI41" s="12" t="str">
        <f t="shared" si="184"/>
        <v/>
      </c>
      <c r="BJ41" s="12" t="str">
        <f t="shared" si="184"/>
        <v/>
      </c>
      <c r="BK41" s="12" t="str">
        <f t="shared" si="184"/>
        <v/>
      </c>
      <c r="BL41" s="12" t="str">
        <f t="shared" si="184"/>
        <v/>
      </c>
      <c r="BM41" s="12">
        <f t="shared" si="184"/>
        <v>4232250</v>
      </c>
      <c r="BN41" s="12" t="str">
        <f t="shared" si="184"/>
        <v/>
      </c>
      <c r="BO41" s="12" t="str">
        <f t="shared" si="184"/>
        <v/>
      </c>
      <c r="BP41" s="12" t="str">
        <f t="shared" si="184"/>
        <v/>
      </c>
      <c r="BQ41" s="12" t="str">
        <f t="shared" si="184"/>
        <v/>
      </c>
      <c r="BR41" s="12">
        <f t="shared" si="184"/>
        <v>4232250</v>
      </c>
      <c r="BS41" s="12" t="str">
        <f t="shared" si="184"/>
        <v/>
      </c>
      <c r="BT41" s="12" t="str">
        <f t="shared" si="184"/>
        <v/>
      </c>
      <c r="BU41" s="12" t="str">
        <f t="shared" si="184"/>
        <v/>
      </c>
      <c r="BV41" s="12" t="str">
        <f t="shared" si="184"/>
        <v/>
      </c>
      <c r="BW41" s="12">
        <f t="shared" si="184"/>
        <v>4232250</v>
      </c>
      <c r="BX41" s="12" t="str">
        <f t="shared" si="184"/>
        <v/>
      </c>
      <c r="BY41" s="12" t="str">
        <f t="shared" si="181"/>
        <v/>
      </c>
      <c r="BZ41" s="12" t="str">
        <f t="shared" si="181"/>
        <v/>
      </c>
      <c r="CA41" s="12" t="str">
        <f t="shared" si="181"/>
        <v/>
      </c>
      <c r="CB41" s="12">
        <f t="shared" si="181"/>
        <v>4232250</v>
      </c>
    </row>
    <row r="42" spans="1:80">
      <c r="A42" s="368"/>
      <c r="B42" s="374"/>
      <c r="C42" s="391"/>
      <c r="D42" s="101" t="s">
        <v>146</v>
      </c>
      <c r="E42" s="57" t="s">
        <v>147</v>
      </c>
      <c r="F42" s="56">
        <v>1</v>
      </c>
      <c r="G42" s="117" t="s">
        <v>57</v>
      </c>
      <c r="H42" s="56" t="s">
        <v>113</v>
      </c>
      <c r="I42" s="52">
        <v>3478189</v>
      </c>
      <c r="J42" s="266"/>
      <c r="K42" s="179">
        <v>3478189</v>
      </c>
      <c r="L42" s="179">
        <v>2970257</v>
      </c>
      <c r="M42" s="166">
        <v>2013</v>
      </c>
      <c r="N42" s="166">
        <v>5</v>
      </c>
      <c r="O42" s="179">
        <v>3478189</v>
      </c>
      <c r="P42" s="185">
        <v>594051.4</v>
      </c>
      <c r="Q42" s="183">
        <v>695637.8</v>
      </c>
      <c r="R42" s="8"/>
      <c r="S42" s="206">
        <v>2018</v>
      </c>
      <c r="T42" s="173">
        <f>S42+$N$42</f>
        <v>2023</v>
      </c>
      <c r="U42" s="173">
        <f t="shared" ref="U42:AB42" si="187">T42+$N$42</f>
        <v>2028</v>
      </c>
      <c r="V42" s="173">
        <f t="shared" si="187"/>
        <v>2033</v>
      </c>
      <c r="W42" s="173">
        <f t="shared" si="187"/>
        <v>2038</v>
      </c>
      <c r="X42" s="173">
        <f t="shared" si="187"/>
        <v>2043</v>
      </c>
      <c r="Y42" s="173">
        <f t="shared" si="187"/>
        <v>2048</v>
      </c>
      <c r="Z42" s="173">
        <f t="shared" si="187"/>
        <v>2053</v>
      </c>
      <c r="AA42" s="173">
        <f t="shared" si="187"/>
        <v>2058</v>
      </c>
      <c r="AB42" s="173">
        <f t="shared" si="187"/>
        <v>2063</v>
      </c>
      <c r="AC42" s="8"/>
      <c r="AD42" s="12" t="str">
        <f t="shared" si="186"/>
        <v/>
      </c>
      <c r="AE42" s="12" t="str">
        <f t="shared" si="186"/>
        <v/>
      </c>
      <c r="AF42" s="12" t="str">
        <f t="shared" si="186"/>
        <v/>
      </c>
      <c r="AG42" s="12" t="str">
        <f t="shared" si="186"/>
        <v/>
      </c>
      <c r="AH42" s="12" t="str">
        <f t="shared" si="186"/>
        <v/>
      </c>
      <c r="AI42" s="12">
        <f t="shared" si="186"/>
        <v>2970257</v>
      </c>
      <c r="AJ42" s="12" t="str">
        <f t="shared" si="186"/>
        <v/>
      </c>
      <c r="AK42" s="12" t="str">
        <f t="shared" si="186"/>
        <v/>
      </c>
      <c r="AL42" s="12" t="str">
        <f t="shared" si="186"/>
        <v/>
      </c>
      <c r="AM42" s="12" t="str">
        <f t="shared" si="186"/>
        <v/>
      </c>
      <c r="AN42" s="12">
        <f t="shared" si="186"/>
        <v>2970257</v>
      </c>
      <c r="AO42" s="12" t="str">
        <f t="shared" si="186"/>
        <v/>
      </c>
      <c r="AP42" s="12" t="str">
        <f t="shared" si="186"/>
        <v/>
      </c>
      <c r="AQ42" s="12" t="str">
        <f t="shared" si="186"/>
        <v/>
      </c>
      <c r="AR42" s="12" t="str">
        <f t="shared" si="186"/>
        <v/>
      </c>
      <c r="AS42" s="12">
        <f t="shared" si="186"/>
        <v>2970257</v>
      </c>
      <c r="AT42" s="12" t="str">
        <f t="shared" si="183"/>
        <v/>
      </c>
      <c r="AU42" s="12" t="str">
        <f t="shared" si="183"/>
        <v/>
      </c>
      <c r="AV42" s="12" t="str">
        <f t="shared" si="183"/>
        <v/>
      </c>
      <c r="AW42" s="12" t="str">
        <f t="shared" si="183"/>
        <v/>
      </c>
      <c r="AX42" s="12">
        <f t="shared" si="183"/>
        <v>2970257</v>
      </c>
      <c r="AY42" s="12" t="str">
        <f t="shared" si="183"/>
        <v/>
      </c>
      <c r="AZ42" s="12" t="str">
        <f t="shared" si="183"/>
        <v/>
      </c>
      <c r="BA42" s="12" t="str">
        <f t="shared" si="183"/>
        <v/>
      </c>
      <c r="BB42" s="12" t="str">
        <f t="shared" si="183"/>
        <v/>
      </c>
      <c r="BC42" s="12">
        <f t="shared" si="183"/>
        <v>2970257</v>
      </c>
      <c r="BD42" s="12" t="str">
        <f t="shared" si="183"/>
        <v/>
      </c>
      <c r="BE42" s="12" t="str">
        <f t="shared" si="183"/>
        <v/>
      </c>
      <c r="BF42" s="12" t="str">
        <f t="shared" si="183"/>
        <v/>
      </c>
      <c r="BG42" s="12" t="str">
        <f t="shared" si="183"/>
        <v/>
      </c>
      <c r="BH42" s="12">
        <f t="shared" si="183"/>
        <v>2970257</v>
      </c>
      <c r="BI42" s="12" t="str">
        <f t="shared" si="184"/>
        <v/>
      </c>
      <c r="BJ42" s="12" t="str">
        <f t="shared" si="184"/>
        <v/>
      </c>
      <c r="BK42" s="12" t="str">
        <f t="shared" si="184"/>
        <v/>
      </c>
      <c r="BL42" s="12" t="str">
        <f t="shared" si="184"/>
        <v/>
      </c>
      <c r="BM42" s="12">
        <f t="shared" si="184"/>
        <v>2970257</v>
      </c>
      <c r="BN42" s="12" t="str">
        <f t="shared" si="184"/>
        <v/>
      </c>
      <c r="BO42" s="12" t="str">
        <f t="shared" si="184"/>
        <v/>
      </c>
      <c r="BP42" s="12" t="str">
        <f t="shared" si="184"/>
        <v/>
      </c>
      <c r="BQ42" s="12" t="str">
        <f t="shared" si="184"/>
        <v/>
      </c>
      <c r="BR42" s="12">
        <f t="shared" si="184"/>
        <v>2970257</v>
      </c>
      <c r="BS42" s="12" t="str">
        <f t="shared" si="184"/>
        <v/>
      </c>
      <c r="BT42" s="12" t="str">
        <f t="shared" si="184"/>
        <v/>
      </c>
      <c r="BU42" s="12" t="str">
        <f t="shared" si="184"/>
        <v/>
      </c>
      <c r="BV42" s="12" t="str">
        <f t="shared" si="184"/>
        <v/>
      </c>
      <c r="BW42" s="12">
        <f t="shared" si="184"/>
        <v>2970257</v>
      </c>
      <c r="BX42" s="12" t="str">
        <f t="shared" si="184"/>
        <v/>
      </c>
      <c r="BY42" s="12" t="str">
        <f t="shared" si="181"/>
        <v/>
      </c>
      <c r="BZ42" s="12" t="str">
        <f t="shared" si="181"/>
        <v/>
      </c>
      <c r="CA42" s="12" t="str">
        <f t="shared" si="181"/>
        <v/>
      </c>
      <c r="CB42" s="12">
        <f t="shared" si="181"/>
        <v>2970257</v>
      </c>
    </row>
    <row r="43" spans="1:80" ht="13.5" thickBot="1">
      <c r="A43" s="369"/>
      <c r="B43" s="375"/>
      <c r="C43" s="392"/>
      <c r="D43" s="60" t="s">
        <v>148</v>
      </c>
      <c r="E43" s="102" t="s">
        <v>149</v>
      </c>
      <c r="F43" s="61">
        <v>1</v>
      </c>
      <c r="G43" s="110" t="s">
        <v>57</v>
      </c>
      <c r="H43" s="61" t="s">
        <v>113</v>
      </c>
      <c r="I43" s="93">
        <v>3083762</v>
      </c>
      <c r="J43" s="267">
        <v>32371429</v>
      </c>
      <c r="K43" s="180">
        <v>35455191</v>
      </c>
      <c r="L43" s="180">
        <v>35004859</v>
      </c>
      <c r="M43" s="168">
        <v>2013</v>
      </c>
      <c r="N43" s="164">
        <v>10</v>
      </c>
      <c r="O43" s="180">
        <v>35455191</v>
      </c>
      <c r="P43" s="189">
        <v>3500485.9</v>
      </c>
      <c r="Q43" s="177">
        <v>3545519.1</v>
      </c>
      <c r="R43" s="8"/>
      <c r="S43" s="206">
        <v>2023</v>
      </c>
      <c r="T43" s="173">
        <f>S43+$N$43</f>
        <v>2033</v>
      </c>
      <c r="U43" s="173">
        <f t="shared" ref="U43:AB43" si="188">T43+$N$43</f>
        <v>2043</v>
      </c>
      <c r="V43" s="173">
        <f t="shared" si="188"/>
        <v>2053</v>
      </c>
      <c r="W43" s="173">
        <f t="shared" si="188"/>
        <v>2063</v>
      </c>
      <c r="X43" s="173">
        <f t="shared" si="188"/>
        <v>2073</v>
      </c>
      <c r="Y43" s="173">
        <f t="shared" si="188"/>
        <v>2083</v>
      </c>
      <c r="Z43" s="173">
        <f t="shared" si="188"/>
        <v>2093</v>
      </c>
      <c r="AA43" s="173">
        <f t="shared" si="188"/>
        <v>2103</v>
      </c>
      <c r="AB43" s="173">
        <f t="shared" si="188"/>
        <v>2113</v>
      </c>
      <c r="AC43" s="8"/>
      <c r="AD43" s="12" t="str">
        <f t="shared" si="186"/>
        <v/>
      </c>
      <c r="AE43" s="12" t="str">
        <f t="shared" si="186"/>
        <v/>
      </c>
      <c r="AF43" s="12" t="str">
        <f t="shared" si="186"/>
        <v/>
      </c>
      <c r="AG43" s="12" t="str">
        <f t="shared" si="186"/>
        <v/>
      </c>
      <c r="AH43" s="12" t="str">
        <f t="shared" si="186"/>
        <v/>
      </c>
      <c r="AI43" s="12" t="str">
        <f t="shared" si="186"/>
        <v/>
      </c>
      <c r="AJ43" s="12" t="str">
        <f t="shared" si="186"/>
        <v/>
      </c>
      <c r="AK43" s="12" t="str">
        <f t="shared" si="186"/>
        <v/>
      </c>
      <c r="AL43" s="12" t="str">
        <f t="shared" si="186"/>
        <v/>
      </c>
      <c r="AM43" s="12" t="str">
        <f t="shared" si="186"/>
        <v/>
      </c>
      <c r="AN43" s="12">
        <f t="shared" si="186"/>
        <v>35004859</v>
      </c>
      <c r="AO43" s="12" t="str">
        <f t="shared" si="186"/>
        <v/>
      </c>
      <c r="AP43" s="12" t="str">
        <f t="shared" si="186"/>
        <v/>
      </c>
      <c r="AQ43" s="12" t="str">
        <f t="shared" si="186"/>
        <v/>
      </c>
      <c r="AR43" s="12" t="str">
        <f t="shared" si="186"/>
        <v/>
      </c>
      <c r="AS43" s="12" t="str">
        <f t="shared" si="186"/>
        <v/>
      </c>
      <c r="AT43" s="12" t="str">
        <f t="shared" si="183"/>
        <v/>
      </c>
      <c r="AU43" s="12" t="str">
        <f t="shared" si="183"/>
        <v/>
      </c>
      <c r="AV43" s="12" t="str">
        <f t="shared" si="183"/>
        <v/>
      </c>
      <c r="AW43" s="12" t="str">
        <f t="shared" si="183"/>
        <v/>
      </c>
      <c r="AX43" s="12">
        <f t="shared" si="183"/>
        <v>35004859</v>
      </c>
      <c r="AY43" s="12" t="str">
        <f t="shared" si="183"/>
        <v/>
      </c>
      <c r="AZ43" s="12" t="str">
        <f t="shared" si="183"/>
        <v/>
      </c>
      <c r="BA43" s="12" t="str">
        <f t="shared" si="183"/>
        <v/>
      </c>
      <c r="BB43" s="12" t="str">
        <f t="shared" si="183"/>
        <v/>
      </c>
      <c r="BC43" s="12" t="str">
        <f t="shared" si="183"/>
        <v/>
      </c>
      <c r="BD43" s="12" t="str">
        <f t="shared" si="183"/>
        <v/>
      </c>
      <c r="BE43" s="12" t="str">
        <f t="shared" si="183"/>
        <v/>
      </c>
      <c r="BF43" s="12" t="str">
        <f t="shared" si="183"/>
        <v/>
      </c>
      <c r="BG43" s="12" t="str">
        <f t="shared" si="183"/>
        <v/>
      </c>
      <c r="BH43" s="12">
        <f t="shared" si="183"/>
        <v>35004859</v>
      </c>
      <c r="BI43" s="12" t="str">
        <f t="shared" si="184"/>
        <v/>
      </c>
      <c r="BJ43" s="12" t="str">
        <f t="shared" si="184"/>
        <v/>
      </c>
      <c r="BK43" s="12" t="str">
        <f t="shared" si="184"/>
        <v/>
      </c>
      <c r="BL43" s="12" t="str">
        <f t="shared" si="184"/>
        <v/>
      </c>
      <c r="BM43" s="12" t="str">
        <f t="shared" si="184"/>
        <v/>
      </c>
      <c r="BN43" s="12" t="str">
        <f t="shared" si="184"/>
        <v/>
      </c>
      <c r="BO43" s="12" t="str">
        <f t="shared" si="184"/>
        <v/>
      </c>
      <c r="BP43" s="12" t="str">
        <f t="shared" si="184"/>
        <v/>
      </c>
      <c r="BQ43" s="12" t="str">
        <f t="shared" si="184"/>
        <v/>
      </c>
      <c r="BR43" s="12">
        <f t="shared" si="184"/>
        <v>35004859</v>
      </c>
      <c r="BS43" s="12" t="str">
        <f t="shared" si="184"/>
        <v/>
      </c>
      <c r="BT43" s="12" t="str">
        <f t="shared" si="184"/>
        <v/>
      </c>
      <c r="BU43" s="12" t="str">
        <f t="shared" si="184"/>
        <v/>
      </c>
      <c r="BV43" s="12" t="str">
        <f t="shared" si="184"/>
        <v/>
      </c>
      <c r="BW43" s="12" t="str">
        <f t="shared" si="184"/>
        <v/>
      </c>
      <c r="BX43" s="12" t="str">
        <f t="shared" si="184"/>
        <v/>
      </c>
      <c r="BY43" s="12" t="str">
        <f t="shared" si="181"/>
        <v/>
      </c>
      <c r="BZ43" s="12" t="str">
        <f t="shared" si="181"/>
        <v/>
      </c>
      <c r="CA43" s="12" t="str">
        <f t="shared" si="181"/>
        <v/>
      </c>
      <c r="CB43" s="12">
        <f t="shared" si="181"/>
        <v>35004859</v>
      </c>
    </row>
    <row r="44" spans="1:80">
      <c r="A44" s="328" t="s">
        <v>43</v>
      </c>
      <c r="B44" s="373" t="s">
        <v>150</v>
      </c>
      <c r="C44" s="387" t="s">
        <v>151</v>
      </c>
      <c r="D44" s="67" t="s">
        <v>152</v>
      </c>
      <c r="E44" s="48" t="s">
        <v>153</v>
      </c>
      <c r="F44" s="48">
        <v>660</v>
      </c>
      <c r="G44" s="108" t="s">
        <v>30</v>
      </c>
      <c r="H44" s="48" t="s">
        <v>17</v>
      </c>
      <c r="I44" s="49">
        <v>0</v>
      </c>
      <c r="J44" s="264">
        <v>5657143</v>
      </c>
      <c r="K44" s="178">
        <v>5657143</v>
      </c>
      <c r="L44" s="178">
        <v>5657143</v>
      </c>
      <c r="M44" s="165">
        <v>1998</v>
      </c>
      <c r="N44" s="165">
        <v>50</v>
      </c>
      <c r="O44" s="178">
        <v>5091428.7</v>
      </c>
      <c r="P44" s="184">
        <v>113142.86</v>
      </c>
      <c r="Q44" s="174">
        <v>101828.57400000001</v>
      </c>
      <c r="R44" s="8"/>
      <c r="S44" s="206">
        <v>2058</v>
      </c>
      <c r="T44" s="173">
        <f>S44+$N$44</f>
        <v>2108</v>
      </c>
      <c r="U44" s="173">
        <f t="shared" ref="U44:AB44" si="189">T44+$N$44</f>
        <v>2158</v>
      </c>
      <c r="V44" s="173">
        <f t="shared" si="189"/>
        <v>2208</v>
      </c>
      <c r="W44" s="173">
        <f t="shared" si="189"/>
        <v>2258</v>
      </c>
      <c r="X44" s="173">
        <f t="shared" si="189"/>
        <v>2308</v>
      </c>
      <c r="Y44" s="173">
        <f t="shared" si="189"/>
        <v>2358</v>
      </c>
      <c r="Z44" s="173">
        <f t="shared" si="189"/>
        <v>2408</v>
      </c>
      <c r="AA44" s="173">
        <f t="shared" si="189"/>
        <v>2458</v>
      </c>
      <c r="AB44" s="173">
        <f t="shared" si="189"/>
        <v>2508</v>
      </c>
      <c r="AC44" s="8"/>
      <c r="AD44" s="12" t="str">
        <f t="shared" si="186"/>
        <v/>
      </c>
      <c r="AE44" s="12" t="str">
        <f t="shared" si="186"/>
        <v/>
      </c>
      <c r="AF44" s="12" t="str">
        <f t="shared" si="186"/>
        <v/>
      </c>
      <c r="AG44" s="12" t="str">
        <f t="shared" si="186"/>
        <v/>
      </c>
      <c r="AH44" s="12" t="str">
        <f t="shared" si="186"/>
        <v/>
      </c>
      <c r="AI44" s="12" t="str">
        <f t="shared" si="186"/>
        <v/>
      </c>
      <c r="AJ44" s="12" t="str">
        <f t="shared" si="186"/>
        <v/>
      </c>
      <c r="AK44" s="12" t="str">
        <f t="shared" si="186"/>
        <v/>
      </c>
      <c r="AL44" s="12" t="str">
        <f t="shared" si="186"/>
        <v/>
      </c>
      <c r="AM44" s="12" t="str">
        <f t="shared" si="186"/>
        <v/>
      </c>
      <c r="AN44" s="12" t="str">
        <f t="shared" si="186"/>
        <v/>
      </c>
      <c r="AO44" s="12" t="str">
        <f t="shared" si="186"/>
        <v/>
      </c>
      <c r="AP44" s="12" t="str">
        <f t="shared" si="186"/>
        <v/>
      </c>
      <c r="AQ44" s="12" t="str">
        <f t="shared" si="186"/>
        <v/>
      </c>
      <c r="AR44" s="12" t="str">
        <f t="shared" si="186"/>
        <v/>
      </c>
      <c r="AS44" s="12" t="str">
        <f t="shared" si="186"/>
        <v/>
      </c>
      <c r="AT44" s="12" t="str">
        <f t="shared" si="183"/>
        <v/>
      </c>
      <c r="AU44" s="12" t="str">
        <f t="shared" si="183"/>
        <v/>
      </c>
      <c r="AV44" s="12" t="str">
        <f t="shared" si="183"/>
        <v/>
      </c>
      <c r="AW44" s="12" t="str">
        <f t="shared" si="183"/>
        <v/>
      </c>
      <c r="AX44" s="12" t="str">
        <f t="shared" si="183"/>
        <v/>
      </c>
      <c r="AY44" s="12" t="str">
        <f t="shared" si="183"/>
        <v/>
      </c>
      <c r="AZ44" s="12" t="str">
        <f t="shared" si="183"/>
        <v/>
      </c>
      <c r="BA44" s="12" t="str">
        <f t="shared" si="183"/>
        <v/>
      </c>
      <c r="BB44" s="12" t="str">
        <f t="shared" si="183"/>
        <v/>
      </c>
      <c r="BC44" s="12" t="str">
        <f t="shared" si="183"/>
        <v/>
      </c>
      <c r="BD44" s="12" t="str">
        <f t="shared" si="183"/>
        <v/>
      </c>
      <c r="BE44" s="12" t="str">
        <f t="shared" si="183"/>
        <v/>
      </c>
      <c r="BF44" s="12" t="str">
        <f t="shared" si="183"/>
        <v/>
      </c>
      <c r="BG44" s="12" t="str">
        <f t="shared" si="183"/>
        <v/>
      </c>
      <c r="BH44" s="12" t="str">
        <f t="shared" si="183"/>
        <v/>
      </c>
      <c r="BI44" s="12" t="str">
        <f t="shared" si="184"/>
        <v/>
      </c>
      <c r="BJ44" s="12" t="str">
        <f t="shared" si="184"/>
        <v/>
      </c>
      <c r="BK44" s="12" t="str">
        <f t="shared" si="184"/>
        <v/>
      </c>
      <c r="BL44" s="12" t="str">
        <f t="shared" si="184"/>
        <v/>
      </c>
      <c r="BM44" s="12" t="str">
        <f t="shared" si="184"/>
        <v/>
      </c>
      <c r="BN44" s="12" t="str">
        <f t="shared" si="184"/>
        <v/>
      </c>
      <c r="BO44" s="12" t="str">
        <f t="shared" si="184"/>
        <v/>
      </c>
      <c r="BP44" s="12" t="str">
        <f t="shared" si="184"/>
        <v/>
      </c>
      <c r="BQ44" s="12" t="str">
        <f t="shared" si="184"/>
        <v/>
      </c>
      <c r="BR44" s="12" t="str">
        <f t="shared" si="184"/>
        <v/>
      </c>
      <c r="BS44" s="12" t="str">
        <f t="shared" si="184"/>
        <v/>
      </c>
      <c r="BT44" s="12" t="str">
        <f t="shared" si="184"/>
        <v/>
      </c>
      <c r="BU44" s="12" t="str">
        <f t="shared" si="184"/>
        <v/>
      </c>
      <c r="BV44" s="12" t="str">
        <f t="shared" si="184"/>
        <v/>
      </c>
      <c r="BW44" s="12">
        <f t="shared" si="184"/>
        <v>5657143</v>
      </c>
      <c r="BX44" s="12" t="str">
        <f t="shared" si="184"/>
        <v/>
      </c>
      <c r="BY44" s="12" t="str">
        <f t="shared" si="181"/>
        <v/>
      </c>
      <c r="BZ44" s="12" t="str">
        <f t="shared" si="181"/>
        <v/>
      </c>
      <c r="CA44" s="12" t="str">
        <f t="shared" si="181"/>
        <v/>
      </c>
      <c r="CB44" s="12" t="str">
        <f t="shared" si="181"/>
        <v/>
      </c>
    </row>
    <row r="45" spans="1:80">
      <c r="A45" s="329"/>
      <c r="B45" s="374"/>
      <c r="C45" s="388"/>
      <c r="D45" s="408" t="s">
        <v>154</v>
      </c>
      <c r="E45" s="63" t="s">
        <v>155</v>
      </c>
      <c r="F45" s="63">
        <v>78.5</v>
      </c>
      <c r="G45" s="103" t="s">
        <v>30</v>
      </c>
      <c r="H45" s="63" t="s">
        <v>17</v>
      </c>
      <c r="I45" s="52">
        <v>0</v>
      </c>
      <c r="J45" s="268">
        <v>897143</v>
      </c>
      <c r="K45" s="179">
        <v>897143</v>
      </c>
      <c r="L45" s="179">
        <v>897143</v>
      </c>
      <c r="M45" s="166">
        <v>1998</v>
      </c>
      <c r="N45" s="166">
        <v>50</v>
      </c>
      <c r="O45" s="179">
        <v>717714.4</v>
      </c>
      <c r="P45" s="185">
        <v>17942.86</v>
      </c>
      <c r="Q45" s="183">
        <v>14354.288</v>
      </c>
      <c r="R45" s="8"/>
      <c r="S45" s="206">
        <v>2053</v>
      </c>
      <c r="T45" s="173">
        <f>S45+$N$45</f>
        <v>2103</v>
      </c>
      <c r="U45" s="173">
        <f t="shared" ref="U45:AB45" si="190">T45+$N$45</f>
        <v>2153</v>
      </c>
      <c r="V45" s="173">
        <f t="shared" si="190"/>
        <v>2203</v>
      </c>
      <c r="W45" s="173">
        <f t="shared" si="190"/>
        <v>2253</v>
      </c>
      <c r="X45" s="173">
        <f t="shared" si="190"/>
        <v>2303</v>
      </c>
      <c r="Y45" s="173">
        <f t="shared" si="190"/>
        <v>2353</v>
      </c>
      <c r="Z45" s="173">
        <f t="shared" si="190"/>
        <v>2403</v>
      </c>
      <c r="AA45" s="173">
        <f t="shared" si="190"/>
        <v>2453</v>
      </c>
      <c r="AB45" s="173">
        <f t="shared" si="190"/>
        <v>2503</v>
      </c>
      <c r="AC45" s="8"/>
      <c r="AD45" s="12" t="str">
        <f t="shared" si="186"/>
        <v/>
      </c>
      <c r="AE45" s="12" t="str">
        <f t="shared" si="186"/>
        <v/>
      </c>
      <c r="AF45" s="12" t="str">
        <f t="shared" si="186"/>
        <v/>
      </c>
      <c r="AG45" s="12" t="str">
        <f t="shared" si="186"/>
        <v/>
      </c>
      <c r="AH45" s="12" t="str">
        <f t="shared" si="186"/>
        <v/>
      </c>
      <c r="AI45" s="12" t="str">
        <f t="shared" si="186"/>
        <v/>
      </c>
      <c r="AJ45" s="12" t="str">
        <f t="shared" si="186"/>
        <v/>
      </c>
      <c r="AK45" s="12" t="str">
        <f t="shared" si="186"/>
        <v/>
      </c>
      <c r="AL45" s="12" t="str">
        <f t="shared" si="186"/>
        <v/>
      </c>
      <c r="AM45" s="12" t="str">
        <f t="shared" si="186"/>
        <v/>
      </c>
      <c r="AN45" s="12" t="str">
        <f t="shared" si="186"/>
        <v/>
      </c>
      <c r="AO45" s="12" t="str">
        <f t="shared" si="186"/>
        <v/>
      </c>
      <c r="AP45" s="12" t="str">
        <f t="shared" si="186"/>
        <v/>
      </c>
      <c r="AQ45" s="12" t="str">
        <f t="shared" si="186"/>
        <v/>
      </c>
      <c r="AR45" s="12" t="str">
        <f t="shared" si="186"/>
        <v/>
      </c>
      <c r="AS45" s="12" t="str">
        <f t="shared" si="186"/>
        <v/>
      </c>
      <c r="AT45" s="12" t="str">
        <f t="shared" si="183"/>
        <v/>
      </c>
      <c r="AU45" s="12" t="str">
        <f t="shared" si="183"/>
        <v/>
      </c>
      <c r="AV45" s="12" t="str">
        <f t="shared" si="183"/>
        <v/>
      </c>
      <c r="AW45" s="12" t="str">
        <f t="shared" si="183"/>
        <v/>
      </c>
      <c r="AX45" s="12" t="str">
        <f t="shared" si="183"/>
        <v/>
      </c>
      <c r="AY45" s="12" t="str">
        <f t="shared" si="183"/>
        <v/>
      </c>
      <c r="AZ45" s="12" t="str">
        <f t="shared" si="183"/>
        <v/>
      </c>
      <c r="BA45" s="12" t="str">
        <f t="shared" si="183"/>
        <v/>
      </c>
      <c r="BB45" s="12" t="str">
        <f t="shared" si="183"/>
        <v/>
      </c>
      <c r="BC45" s="12" t="str">
        <f t="shared" si="183"/>
        <v/>
      </c>
      <c r="BD45" s="12" t="str">
        <f t="shared" si="183"/>
        <v/>
      </c>
      <c r="BE45" s="12" t="str">
        <f t="shared" si="183"/>
        <v/>
      </c>
      <c r="BF45" s="12" t="str">
        <f t="shared" si="183"/>
        <v/>
      </c>
      <c r="BG45" s="12" t="str">
        <f t="shared" si="183"/>
        <v/>
      </c>
      <c r="BH45" s="12" t="str">
        <f t="shared" si="183"/>
        <v/>
      </c>
      <c r="BI45" s="12" t="str">
        <f t="shared" si="184"/>
        <v/>
      </c>
      <c r="BJ45" s="12" t="str">
        <f t="shared" si="184"/>
        <v/>
      </c>
      <c r="BK45" s="12" t="str">
        <f t="shared" si="184"/>
        <v/>
      </c>
      <c r="BL45" s="12" t="str">
        <f t="shared" si="184"/>
        <v/>
      </c>
      <c r="BM45" s="12" t="str">
        <f t="shared" si="184"/>
        <v/>
      </c>
      <c r="BN45" s="12" t="str">
        <f t="shared" si="184"/>
        <v/>
      </c>
      <c r="BO45" s="12" t="str">
        <f t="shared" si="184"/>
        <v/>
      </c>
      <c r="BP45" s="12" t="str">
        <f t="shared" si="184"/>
        <v/>
      </c>
      <c r="BQ45" s="12" t="str">
        <f t="shared" si="184"/>
        <v/>
      </c>
      <c r="BR45" s="12">
        <f t="shared" si="184"/>
        <v>897143</v>
      </c>
      <c r="BS45" s="12" t="str">
        <f t="shared" si="184"/>
        <v/>
      </c>
      <c r="BT45" s="12" t="str">
        <f t="shared" si="184"/>
        <v/>
      </c>
      <c r="BU45" s="12" t="str">
        <f t="shared" si="184"/>
        <v/>
      </c>
      <c r="BV45" s="12" t="str">
        <f t="shared" si="184"/>
        <v/>
      </c>
      <c r="BW45" s="12" t="str">
        <f t="shared" si="184"/>
        <v/>
      </c>
      <c r="BX45" s="12" t="str">
        <f t="shared" si="184"/>
        <v/>
      </c>
      <c r="BY45" s="12" t="str">
        <f t="shared" si="181"/>
        <v/>
      </c>
      <c r="BZ45" s="12" t="str">
        <f t="shared" si="181"/>
        <v/>
      </c>
      <c r="CA45" s="12" t="str">
        <f t="shared" si="181"/>
        <v/>
      </c>
      <c r="CB45" s="12" t="str">
        <f t="shared" si="181"/>
        <v/>
      </c>
    </row>
    <row r="46" spans="1:80">
      <c r="A46" s="329"/>
      <c r="B46" s="374"/>
      <c r="C46" s="388"/>
      <c r="D46" s="408"/>
      <c r="E46" s="56" t="s">
        <v>156</v>
      </c>
      <c r="F46" s="56">
        <v>157.5</v>
      </c>
      <c r="G46" s="109" t="s">
        <v>30</v>
      </c>
      <c r="H46" s="59" t="s">
        <v>17</v>
      </c>
      <c r="I46" s="52">
        <v>0</v>
      </c>
      <c r="J46" s="266">
        <v>540000</v>
      </c>
      <c r="K46" s="179">
        <v>540000</v>
      </c>
      <c r="L46" s="179">
        <v>540000</v>
      </c>
      <c r="M46" s="166">
        <v>1998</v>
      </c>
      <c r="N46" s="166">
        <v>10</v>
      </c>
      <c r="O46" s="179">
        <v>432000</v>
      </c>
      <c r="P46" s="185">
        <v>54000</v>
      </c>
      <c r="Q46" s="183">
        <v>43200</v>
      </c>
      <c r="R46" s="8"/>
      <c r="S46" s="206">
        <v>2021</v>
      </c>
      <c r="T46" s="173">
        <f>S46+$N$46</f>
        <v>2031</v>
      </c>
      <c r="U46" s="173">
        <f t="shared" ref="U46:AB46" si="191">T46+$N$46</f>
        <v>2041</v>
      </c>
      <c r="V46" s="173">
        <f t="shared" si="191"/>
        <v>2051</v>
      </c>
      <c r="W46" s="173">
        <f t="shared" si="191"/>
        <v>2061</v>
      </c>
      <c r="X46" s="173">
        <f t="shared" si="191"/>
        <v>2071</v>
      </c>
      <c r="Y46" s="173">
        <f t="shared" si="191"/>
        <v>2081</v>
      </c>
      <c r="Z46" s="173">
        <f t="shared" si="191"/>
        <v>2091</v>
      </c>
      <c r="AA46" s="173">
        <f t="shared" si="191"/>
        <v>2101</v>
      </c>
      <c r="AB46" s="173">
        <f t="shared" si="191"/>
        <v>2111</v>
      </c>
      <c r="AC46" s="8"/>
      <c r="AD46" s="12" t="str">
        <f t="shared" si="186"/>
        <v/>
      </c>
      <c r="AE46" s="12" t="str">
        <f t="shared" si="186"/>
        <v/>
      </c>
      <c r="AF46" s="12" t="str">
        <f t="shared" si="186"/>
        <v/>
      </c>
      <c r="AG46" s="12" t="str">
        <f t="shared" si="186"/>
        <v/>
      </c>
      <c r="AH46" s="12" t="str">
        <f t="shared" si="186"/>
        <v/>
      </c>
      <c r="AI46" s="12" t="str">
        <f t="shared" si="186"/>
        <v/>
      </c>
      <c r="AJ46" s="12" t="str">
        <f t="shared" si="186"/>
        <v/>
      </c>
      <c r="AK46" s="12" t="str">
        <f t="shared" si="186"/>
        <v/>
      </c>
      <c r="AL46" s="12">
        <f t="shared" si="186"/>
        <v>540000</v>
      </c>
      <c r="AM46" s="12" t="str">
        <f t="shared" si="186"/>
        <v/>
      </c>
      <c r="AN46" s="12" t="str">
        <f t="shared" si="186"/>
        <v/>
      </c>
      <c r="AO46" s="12" t="str">
        <f t="shared" si="186"/>
        <v/>
      </c>
      <c r="AP46" s="12" t="str">
        <f t="shared" si="186"/>
        <v/>
      </c>
      <c r="AQ46" s="12" t="str">
        <f t="shared" si="186"/>
        <v/>
      </c>
      <c r="AR46" s="12" t="str">
        <f t="shared" si="186"/>
        <v/>
      </c>
      <c r="AS46" s="12" t="str">
        <f t="shared" si="186"/>
        <v/>
      </c>
      <c r="AT46" s="12" t="str">
        <f t="shared" si="183"/>
        <v/>
      </c>
      <c r="AU46" s="12" t="str">
        <f t="shared" si="183"/>
        <v/>
      </c>
      <c r="AV46" s="12">
        <f t="shared" si="183"/>
        <v>540000</v>
      </c>
      <c r="AW46" s="12" t="str">
        <f t="shared" si="183"/>
        <v/>
      </c>
      <c r="AX46" s="12" t="str">
        <f t="shared" si="183"/>
        <v/>
      </c>
      <c r="AY46" s="12" t="str">
        <f t="shared" si="183"/>
        <v/>
      </c>
      <c r="AZ46" s="12" t="str">
        <f t="shared" si="183"/>
        <v/>
      </c>
      <c r="BA46" s="12" t="str">
        <f t="shared" si="183"/>
        <v/>
      </c>
      <c r="BB46" s="12" t="str">
        <f t="shared" si="183"/>
        <v/>
      </c>
      <c r="BC46" s="12" t="str">
        <f t="shared" si="183"/>
        <v/>
      </c>
      <c r="BD46" s="12" t="str">
        <f t="shared" si="183"/>
        <v/>
      </c>
      <c r="BE46" s="12" t="str">
        <f t="shared" si="183"/>
        <v/>
      </c>
      <c r="BF46" s="12">
        <f t="shared" si="183"/>
        <v>540000</v>
      </c>
      <c r="BG46" s="12" t="str">
        <f t="shared" si="183"/>
        <v/>
      </c>
      <c r="BH46" s="12" t="str">
        <f t="shared" si="183"/>
        <v/>
      </c>
      <c r="BI46" s="12" t="str">
        <f t="shared" si="184"/>
        <v/>
      </c>
      <c r="BJ46" s="12" t="str">
        <f t="shared" si="184"/>
        <v/>
      </c>
      <c r="BK46" s="12" t="str">
        <f t="shared" si="184"/>
        <v/>
      </c>
      <c r="BL46" s="12" t="str">
        <f t="shared" si="184"/>
        <v/>
      </c>
      <c r="BM46" s="12" t="str">
        <f t="shared" si="184"/>
        <v/>
      </c>
      <c r="BN46" s="12" t="str">
        <f t="shared" si="184"/>
        <v/>
      </c>
      <c r="BO46" s="12" t="str">
        <f t="shared" si="184"/>
        <v/>
      </c>
      <c r="BP46" s="12">
        <f t="shared" si="184"/>
        <v>540000</v>
      </c>
      <c r="BQ46" s="12" t="str">
        <f t="shared" si="184"/>
        <v/>
      </c>
      <c r="BR46" s="12" t="str">
        <f t="shared" si="184"/>
        <v/>
      </c>
      <c r="BS46" s="12" t="str">
        <f t="shared" si="184"/>
        <v/>
      </c>
      <c r="BT46" s="12" t="str">
        <f t="shared" si="184"/>
        <v/>
      </c>
      <c r="BU46" s="12" t="str">
        <f t="shared" si="184"/>
        <v/>
      </c>
      <c r="BV46" s="12" t="str">
        <f t="shared" si="184"/>
        <v/>
      </c>
      <c r="BW46" s="12" t="str">
        <f t="shared" si="184"/>
        <v/>
      </c>
      <c r="BX46" s="12" t="str">
        <f t="shared" si="184"/>
        <v/>
      </c>
      <c r="BY46" s="12" t="str">
        <f t="shared" si="181"/>
        <v/>
      </c>
      <c r="BZ46" s="12">
        <f t="shared" si="181"/>
        <v>540000</v>
      </c>
      <c r="CA46" s="12" t="str">
        <f t="shared" si="181"/>
        <v/>
      </c>
      <c r="CB46" s="12" t="str">
        <f t="shared" si="181"/>
        <v/>
      </c>
    </row>
    <row r="47" spans="1:80" ht="13.5" thickBot="1">
      <c r="A47" s="330"/>
      <c r="B47" s="375"/>
      <c r="C47" s="389"/>
      <c r="D47" s="409"/>
      <c r="E47" s="61" t="s">
        <v>155</v>
      </c>
      <c r="F47" s="82">
        <v>37.5</v>
      </c>
      <c r="G47" s="110" t="s">
        <v>30</v>
      </c>
      <c r="H47" s="73" t="s">
        <v>17</v>
      </c>
      <c r="I47" s="93">
        <v>0</v>
      </c>
      <c r="J47" s="270">
        <v>428571</v>
      </c>
      <c r="K47" s="180">
        <v>428571</v>
      </c>
      <c r="L47" s="180">
        <v>428571</v>
      </c>
      <c r="M47" s="164">
        <v>2007</v>
      </c>
      <c r="N47" s="164">
        <v>50</v>
      </c>
      <c r="O47" s="180">
        <v>385713.9</v>
      </c>
      <c r="P47" s="186">
        <v>8571.42</v>
      </c>
      <c r="Q47" s="175">
        <v>7714.2780000000002</v>
      </c>
      <c r="R47" s="8"/>
      <c r="S47" s="206">
        <v>2058</v>
      </c>
      <c r="T47" s="173">
        <f>S47+$N$47</f>
        <v>2108</v>
      </c>
      <c r="U47" s="173">
        <f t="shared" ref="U47:AB47" si="192">T47+$N$47</f>
        <v>2158</v>
      </c>
      <c r="V47" s="173">
        <f t="shared" si="192"/>
        <v>2208</v>
      </c>
      <c r="W47" s="173">
        <f t="shared" si="192"/>
        <v>2258</v>
      </c>
      <c r="X47" s="173">
        <f t="shared" si="192"/>
        <v>2308</v>
      </c>
      <c r="Y47" s="173">
        <f t="shared" si="192"/>
        <v>2358</v>
      </c>
      <c r="Z47" s="173">
        <f t="shared" si="192"/>
        <v>2408</v>
      </c>
      <c r="AA47" s="173">
        <f t="shared" si="192"/>
        <v>2458</v>
      </c>
      <c r="AB47" s="173">
        <f t="shared" si="192"/>
        <v>2508</v>
      </c>
      <c r="AC47" s="8"/>
      <c r="AD47" s="12" t="str">
        <f t="shared" si="186"/>
        <v/>
      </c>
      <c r="AE47" s="12" t="str">
        <f t="shared" si="186"/>
        <v/>
      </c>
      <c r="AF47" s="12" t="str">
        <f t="shared" si="186"/>
        <v/>
      </c>
      <c r="AG47" s="12" t="str">
        <f t="shared" si="186"/>
        <v/>
      </c>
      <c r="AH47" s="12" t="str">
        <f t="shared" si="186"/>
        <v/>
      </c>
      <c r="AI47" s="12" t="str">
        <f t="shared" si="186"/>
        <v/>
      </c>
      <c r="AJ47" s="12" t="str">
        <f t="shared" si="186"/>
        <v/>
      </c>
      <c r="AK47" s="12" t="str">
        <f t="shared" si="186"/>
        <v/>
      </c>
      <c r="AL47" s="12" t="str">
        <f t="shared" si="186"/>
        <v/>
      </c>
      <c r="AM47" s="12" t="str">
        <f t="shared" si="186"/>
        <v/>
      </c>
      <c r="AN47" s="12" t="str">
        <f t="shared" si="186"/>
        <v/>
      </c>
      <c r="AO47" s="12" t="str">
        <f t="shared" si="186"/>
        <v/>
      </c>
      <c r="AP47" s="12" t="str">
        <f t="shared" si="186"/>
        <v/>
      </c>
      <c r="AQ47" s="12" t="str">
        <f t="shared" si="186"/>
        <v/>
      </c>
      <c r="AR47" s="12" t="str">
        <f t="shared" si="186"/>
        <v/>
      </c>
      <c r="AS47" s="12" t="str">
        <f t="shared" si="186"/>
        <v/>
      </c>
      <c r="AT47" s="12" t="str">
        <f t="shared" si="183"/>
        <v/>
      </c>
      <c r="AU47" s="12" t="str">
        <f t="shared" si="183"/>
        <v/>
      </c>
      <c r="AV47" s="12" t="str">
        <f t="shared" si="183"/>
        <v/>
      </c>
      <c r="AW47" s="12" t="str">
        <f t="shared" si="183"/>
        <v/>
      </c>
      <c r="AX47" s="12" t="str">
        <f t="shared" si="183"/>
        <v/>
      </c>
      <c r="AY47" s="12" t="str">
        <f t="shared" si="183"/>
        <v/>
      </c>
      <c r="AZ47" s="12" t="str">
        <f t="shared" si="183"/>
        <v/>
      </c>
      <c r="BA47" s="12" t="str">
        <f t="shared" si="183"/>
        <v/>
      </c>
      <c r="BB47" s="12" t="str">
        <f t="shared" si="183"/>
        <v/>
      </c>
      <c r="BC47" s="12" t="str">
        <f t="shared" si="183"/>
        <v/>
      </c>
      <c r="BD47" s="12" t="str">
        <f t="shared" si="183"/>
        <v/>
      </c>
      <c r="BE47" s="12" t="str">
        <f t="shared" si="183"/>
        <v/>
      </c>
      <c r="BF47" s="12" t="str">
        <f t="shared" si="183"/>
        <v/>
      </c>
      <c r="BG47" s="12" t="str">
        <f t="shared" si="183"/>
        <v/>
      </c>
      <c r="BH47" s="12" t="str">
        <f t="shared" si="183"/>
        <v/>
      </c>
      <c r="BI47" s="12" t="str">
        <f t="shared" si="184"/>
        <v/>
      </c>
      <c r="BJ47" s="12" t="str">
        <f t="shared" si="184"/>
        <v/>
      </c>
      <c r="BK47" s="12" t="str">
        <f t="shared" si="184"/>
        <v/>
      </c>
      <c r="BL47" s="12" t="str">
        <f t="shared" si="184"/>
        <v/>
      </c>
      <c r="BM47" s="12" t="str">
        <f t="shared" si="184"/>
        <v/>
      </c>
      <c r="BN47" s="12" t="str">
        <f t="shared" si="184"/>
        <v/>
      </c>
      <c r="BO47" s="12" t="str">
        <f t="shared" si="184"/>
        <v/>
      </c>
      <c r="BP47" s="12" t="str">
        <f t="shared" si="184"/>
        <v/>
      </c>
      <c r="BQ47" s="12" t="str">
        <f t="shared" si="184"/>
        <v/>
      </c>
      <c r="BR47" s="12" t="str">
        <f t="shared" si="184"/>
        <v/>
      </c>
      <c r="BS47" s="12" t="str">
        <f t="shared" si="184"/>
        <v/>
      </c>
      <c r="BT47" s="12" t="str">
        <f t="shared" si="184"/>
        <v/>
      </c>
      <c r="BU47" s="12" t="str">
        <f t="shared" si="184"/>
        <v/>
      </c>
      <c r="BV47" s="12" t="str">
        <f t="shared" si="184"/>
        <v/>
      </c>
      <c r="BW47" s="12">
        <f t="shared" si="184"/>
        <v>428571</v>
      </c>
      <c r="BX47" s="12" t="str">
        <f t="shared" si="184"/>
        <v/>
      </c>
      <c r="BY47" s="12" t="str">
        <f t="shared" si="181"/>
        <v/>
      </c>
      <c r="BZ47" s="12" t="str">
        <f t="shared" si="181"/>
        <v/>
      </c>
      <c r="CA47" s="12" t="str">
        <f t="shared" si="181"/>
        <v/>
      </c>
      <c r="CB47" s="12" t="str">
        <f t="shared" si="181"/>
        <v/>
      </c>
    </row>
    <row r="48" spans="1:80" ht="13.5" thickBot="1">
      <c r="A48" s="162" t="s">
        <v>44</v>
      </c>
      <c r="B48" s="159" t="s">
        <v>157</v>
      </c>
      <c r="C48" s="157" t="s">
        <v>158</v>
      </c>
      <c r="D48" s="81"/>
      <c r="E48" s="81"/>
      <c r="F48" s="83">
        <v>1</v>
      </c>
      <c r="G48" s="118" t="s">
        <v>57</v>
      </c>
      <c r="H48" s="81" t="s">
        <v>17</v>
      </c>
      <c r="I48" s="127">
        <v>6071031</v>
      </c>
      <c r="J48" s="272">
        <v>2571429</v>
      </c>
      <c r="K48" s="182">
        <v>8642460</v>
      </c>
      <c r="L48" s="182">
        <v>7755887</v>
      </c>
      <c r="M48" s="169">
        <v>2013</v>
      </c>
      <c r="N48" s="312">
        <v>50</v>
      </c>
      <c r="O48" s="182">
        <v>8642460</v>
      </c>
      <c r="P48" s="193">
        <v>155117.74</v>
      </c>
      <c r="Q48" s="194">
        <v>172849.2</v>
      </c>
      <c r="R48" s="8"/>
      <c r="S48" s="206">
        <v>2063</v>
      </c>
      <c r="T48" s="173">
        <f>S48+$N$48</f>
        <v>2113</v>
      </c>
      <c r="U48" s="173">
        <f t="shared" ref="U48:AB48" si="193">T48+$N$48</f>
        <v>2163</v>
      </c>
      <c r="V48" s="173">
        <f t="shared" si="193"/>
        <v>2213</v>
      </c>
      <c r="W48" s="173">
        <f t="shared" si="193"/>
        <v>2263</v>
      </c>
      <c r="X48" s="173">
        <f t="shared" si="193"/>
        <v>2313</v>
      </c>
      <c r="Y48" s="173">
        <f t="shared" si="193"/>
        <v>2363</v>
      </c>
      <c r="Z48" s="173">
        <f t="shared" si="193"/>
        <v>2413</v>
      </c>
      <c r="AA48" s="173">
        <f t="shared" si="193"/>
        <v>2463</v>
      </c>
      <c r="AB48" s="173">
        <f t="shared" si="193"/>
        <v>2513</v>
      </c>
      <c r="AC48" s="8"/>
      <c r="AD48" s="12" t="str">
        <f t="shared" si="186"/>
        <v/>
      </c>
      <c r="AE48" s="12" t="str">
        <f t="shared" si="186"/>
        <v/>
      </c>
      <c r="AF48" s="12" t="str">
        <f t="shared" si="186"/>
        <v/>
      </c>
      <c r="AG48" s="12" t="str">
        <f t="shared" si="186"/>
        <v/>
      </c>
      <c r="AH48" s="12" t="str">
        <f t="shared" si="186"/>
        <v/>
      </c>
      <c r="AI48" s="12" t="str">
        <f t="shared" si="186"/>
        <v/>
      </c>
      <c r="AJ48" s="12" t="str">
        <f t="shared" si="186"/>
        <v/>
      </c>
      <c r="AK48" s="12" t="str">
        <f t="shared" si="186"/>
        <v/>
      </c>
      <c r="AL48" s="12" t="str">
        <f t="shared" si="186"/>
        <v/>
      </c>
      <c r="AM48" s="12" t="str">
        <f t="shared" si="186"/>
        <v/>
      </c>
      <c r="AN48" s="12" t="str">
        <f t="shared" si="186"/>
        <v/>
      </c>
      <c r="AO48" s="12" t="str">
        <f t="shared" si="186"/>
        <v/>
      </c>
      <c r="AP48" s="12" t="str">
        <f t="shared" si="186"/>
        <v/>
      </c>
      <c r="AQ48" s="12" t="str">
        <f t="shared" si="186"/>
        <v/>
      </c>
      <c r="AR48" s="12" t="str">
        <f t="shared" si="186"/>
        <v/>
      </c>
      <c r="AS48" s="12" t="str">
        <f t="shared" si="186"/>
        <v/>
      </c>
      <c r="AT48" s="12" t="str">
        <f t="shared" si="183"/>
        <v/>
      </c>
      <c r="AU48" s="12" t="str">
        <f t="shared" si="183"/>
        <v/>
      </c>
      <c r="AV48" s="12" t="str">
        <f t="shared" si="183"/>
        <v/>
      </c>
      <c r="AW48" s="12" t="str">
        <f t="shared" si="183"/>
        <v/>
      </c>
      <c r="AX48" s="12" t="str">
        <f t="shared" si="183"/>
        <v/>
      </c>
      <c r="AY48" s="12" t="str">
        <f t="shared" si="183"/>
        <v/>
      </c>
      <c r="AZ48" s="12" t="str">
        <f t="shared" si="183"/>
        <v/>
      </c>
      <c r="BA48" s="12" t="str">
        <f t="shared" si="183"/>
        <v/>
      </c>
      <c r="BB48" s="12" t="str">
        <f t="shared" si="183"/>
        <v/>
      </c>
      <c r="BC48" s="12" t="str">
        <f t="shared" si="183"/>
        <v/>
      </c>
      <c r="BD48" s="12" t="str">
        <f t="shared" si="183"/>
        <v/>
      </c>
      <c r="BE48" s="12" t="str">
        <f t="shared" si="183"/>
        <v/>
      </c>
      <c r="BF48" s="12" t="str">
        <f t="shared" si="183"/>
        <v/>
      </c>
      <c r="BG48" s="12" t="str">
        <f t="shared" si="183"/>
        <v/>
      </c>
      <c r="BH48" s="12" t="str">
        <f t="shared" si="183"/>
        <v/>
      </c>
      <c r="BI48" s="12" t="str">
        <f t="shared" si="184"/>
        <v/>
      </c>
      <c r="BJ48" s="12" t="str">
        <f t="shared" si="184"/>
        <v/>
      </c>
      <c r="BK48" s="12" t="str">
        <f t="shared" si="184"/>
        <v/>
      </c>
      <c r="BL48" s="12" t="str">
        <f t="shared" si="184"/>
        <v/>
      </c>
      <c r="BM48" s="12" t="str">
        <f t="shared" si="184"/>
        <v/>
      </c>
      <c r="BN48" s="12" t="str">
        <f t="shared" si="184"/>
        <v/>
      </c>
      <c r="BO48" s="12" t="str">
        <f t="shared" si="184"/>
        <v/>
      </c>
      <c r="BP48" s="12" t="str">
        <f t="shared" si="184"/>
        <v/>
      </c>
      <c r="BQ48" s="12" t="str">
        <f t="shared" si="184"/>
        <v/>
      </c>
      <c r="BR48" s="12" t="str">
        <f t="shared" si="184"/>
        <v/>
      </c>
      <c r="BS48" s="12" t="str">
        <f t="shared" si="184"/>
        <v/>
      </c>
      <c r="BT48" s="12" t="str">
        <f t="shared" si="184"/>
        <v/>
      </c>
      <c r="BU48" s="12" t="str">
        <f t="shared" si="184"/>
        <v/>
      </c>
      <c r="BV48" s="12" t="str">
        <f t="shared" si="184"/>
        <v/>
      </c>
      <c r="BW48" s="12" t="str">
        <f t="shared" si="184"/>
        <v/>
      </c>
      <c r="BX48" s="12" t="str">
        <f t="shared" si="184"/>
        <v/>
      </c>
      <c r="BY48" s="12" t="str">
        <f t="shared" si="181"/>
        <v/>
      </c>
      <c r="BZ48" s="12" t="str">
        <f t="shared" si="181"/>
        <v/>
      </c>
      <c r="CA48" s="12" t="str">
        <f t="shared" si="181"/>
        <v/>
      </c>
      <c r="CB48" s="12">
        <f t="shared" si="181"/>
        <v>7755887</v>
      </c>
    </row>
    <row r="49" spans="1:80">
      <c r="A49" s="328" t="s">
        <v>45</v>
      </c>
      <c r="B49" s="373" t="s">
        <v>159</v>
      </c>
      <c r="C49" s="387" t="s">
        <v>160</v>
      </c>
      <c r="D49" s="67" t="s">
        <v>161</v>
      </c>
      <c r="E49" s="48"/>
      <c r="F49" s="48">
        <v>1</v>
      </c>
      <c r="G49" s="108" t="s">
        <v>60</v>
      </c>
      <c r="H49" s="48" t="s">
        <v>17</v>
      </c>
      <c r="I49" s="49">
        <v>0</v>
      </c>
      <c r="J49" s="264">
        <v>2988571</v>
      </c>
      <c r="K49" s="178">
        <v>2988571</v>
      </c>
      <c r="L49" s="178">
        <v>2988571</v>
      </c>
      <c r="M49" s="163">
        <v>1998</v>
      </c>
      <c r="N49" s="163">
        <v>50</v>
      </c>
      <c r="O49" s="178">
        <v>2390856.8000000003</v>
      </c>
      <c r="P49" s="184">
        <v>59771.42</v>
      </c>
      <c r="Q49" s="174">
        <v>47817.136000000006</v>
      </c>
      <c r="R49" s="8"/>
      <c r="S49" s="206">
        <v>2053</v>
      </c>
      <c r="T49" s="173">
        <f>S49+$N$49</f>
        <v>2103</v>
      </c>
      <c r="U49" s="173">
        <f t="shared" ref="U49:AB49" si="194">T49+$N$49</f>
        <v>2153</v>
      </c>
      <c r="V49" s="173">
        <f t="shared" si="194"/>
        <v>2203</v>
      </c>
      <c r="W49" s="173">
        <f t="shared" si="194"/>
        <v>2253</v>
      </c>
      <c r="X49" s="173">
        <f t="shared" si="194"/>
        <v>2303</v>
      </c>
      <c r="Y49" s="173">
        <f t="shared" si="194"/>
        <v>2353</v>
      </c>
      <c r="Z49" s="173">
        <f t="shared" si="194"/>
        <v>2403</v>
      </c>
      <c r="AA49" s="173">
        <f t="shared" si="194"/>
        <v>2453</v>
      </c>
      <c r="AB49" s="173">
        <f t="shared" si="194"/>
        <v>2503</v>
      </c>
      <c r="AC49" s="8"/>
      <c r="AD49" s="12" t="str">
        <f t="shared" si="186"/>
        <v/>
      </c>
      <c r="AE49" s="12" t="str">
        <f t="shared" si="186"/>
        <v/>
      </c>
      <c r="AF49" s="12" t="str">
        <f t="shared" si="186"/>
        <v/>
      </c>
      <c r="AG49" s="12" t="str">
        <f t="shared" si="186"/>
        <v/>
      </c>
      <c r="AH49" s="12" t="str">
        <f t="shared" si="186"/>
        <v/>
      </c>
      <c r="AI49" s="12" t="str">
        <f t="shared" si="186"/>
        <v/>
      </c>
      <c r="AJ49" s="12" t="str">
        <f t="shared" si="186"/>
        <v/>
      </c>
      <c r="AK49" s="12" t="str">
        <f t="shared" si="186"/>
        <v/>
      </c>
      <c r="AL49" s="12" t="str">
        <f t="shared" si="186"/>
        <v/>
      </c>
      <c r="AM49" s="12" t="str">
        <f t="shared" si="186"/>
        <v/>
      </c>
      <c r="AN49" s="12" t="str">
        <f t="shared" si="186"/>
        <v/>
      </c>
      <c r="AO49" s="12" t="str">
        <f t="shared" si="186"/>
        <v/>
      </c>
      <c r="AP49" s="12" t="str">
        <f t="shared" si="186"/>
        <v/>
      </c>
      <c r="AQ49" s="12" t="str">
        <f t="shared" si="186"/>
        <v/>
      </c>
      <c r="AR49" s="12" t="str">
        <f t="shared" si="186"/>
        <v/>
      </c>
      <c r="AS49" s="12" t="str">
        <f t="shared" si="186"/>
        <v/>
      </c>
      <c r="AT49" s="12" t="str">
        <f t="shared" si="183"/>
        <v/>
      </c>
      <c r="AU49" s="12" t="str">
        <f t="shared" si="183"/>
        <v/>
      </c>
      <c r="AV49" s="12" t="str">
        <f t="shared" si="183"/>
        <v/>
      </c>
      <c r="AW49" s="12" t="str">
        <f t="shared" si="183"/>
        <v/>
      </c>
      <c r="AX49" s="12" t="str">
        <f t="shared" si="183"/>
        <v/>
      </c>
      <c r="AY49" s="12" t="str">
        <f t="shared" si="183"/>
        <v/>
      </c>
      <c r="AZ49" s="12" t="str">
        <f t="shared" si="183"/>
        <v/>
      </c>
      <c r="BA49" s="12" t="str">
        <f t="shared" si="183"/>
        <v/>
      </c>
      <c r="BB49" s="12" t="str">
        <f t="shared" si="183"/>
        <v/>
      </c>
      <c r="BC49" s="12" t="str">
        <f t="shared" si="183"/>
        <v/>
      </c>
      <c r="BD49" s="12" t="str">
        <f t="shared" si="183"/>
        <v/>
      </c>
      <c r="BE49" s="12" t="str">
        <f t="shared" si="183"/>
        <v/>
      </c>
      <c r="BF49" s="12" t="str">
        <f t="shared" si="183"/>
        <v/>
      </c>
      <c r="BG49" s="12" t="str">
        <f t="shared" si="183"/>
        <v/>
      </c>
      <c r="BH49" s="12" t="str">
        <f t="shared" si="183"/>
        <v/>
      </c>
      <c r="BI49" s="12" t="str">
        <f t="shared" si="184"/>
        <v/>
      </c>
      <c r="BJ49" s="12" t="str">
        <f t="shared" si="184"/>
        <v/>
      </c>
      <c r="BK49" s="12" t="str">
        <f t="shared" si="184"/>
        <v/>
      </c>
      <c r="BL49" s="12" t="str">
        <f t="shared" si="184"/>
        <v/>
      </c>
      <c r="BM49" s="12" t="str">
        <f t="shared" si="184"/>
        <v/>
      </c>
      <c r="BN49" s="12" t="str">
        <f t="shared" si="184"/>
        <v/>
      </c>
      <c r="BO49" s="12" t="str">
        <f t="shared" si="184"/>
        <v/>
      </c>
      <c r="BP49" s="12" t="str">
        <f t="shared" si="184"/>
        <v/>
      </c>
      <c r="BQ49" s="12" t="str">
        <f t="shared" si="184"/>
        <v/>
      </c>
      <c r="BR49" s="12">
        <f t="shared" si="184"/>
        <v>2988571</v>
      </c>
      <c r="BS49" s="12" t="str">
        <f t="shared" si="184"/>
        <v/>
      </c>
      <c r="BT49" s="12" t="str">
        <f t="shared" si="184"/>
        <v/>
      </c>
      <c r="BU49" s="12" t="str">
        <f t="shared" si="184"/>
        <v/>
      </c>
      <c r="BV49" s="12" t="str">
        <f t="shared" si="184"/>
        <v/>
      </c>
      <c r="BW49" s="12" t="str">
        <f t="shared" si="184"/>
        <v/>
      </c>
      <c r="BX49" s="12" t="str">
        <f t="shared" si="184"/>
        <v/>
      </c>
      <c r="BY49" s="12" t="str">
        <f t="shared" si="181"/>
        <v/>
      </c>
      <c r="BZ49" s="12" t="str">
        <f t="shared" si="181"/>
        <v/>
      </c>
      <c r="CA49" s="12" t="str">
        <f t="shared" si="181"/>
        <v/>
      </c>
      <c r="CB49" s="12" t="str">
        <f t="shared" si="181"/>
        <v/>
      </c>
    </row>
    <row r="50" spans="1:80" ht="13.5" thickBot="1">
      <c r="A50" s="368"/>
      <c r="B50" s="375"/>
      <c r="C50" s="388"/>
      <c r="D50" s="84" t="s">
        <v>162</v>
      </c>
      <c r="E50" s="51"/>
      <c r="F50" s="51">
        <v>1</v>
      </c>
      <c r="G50" s="119" t="s">
        <v>57</v>
      </c>
      <c r="H50" s="50" t="s">
        <v>17</v>
      </c>
      <c r="I50" s="96">
        <v>4715477</v>
      </c>
      <c r="J50" s="269"/>
      <c r="K50" s="309">
        <v>4715477</v>
      </c>
      <c r="L50" s="309">
        <v>4026860</v>
      </c>
      <c r="M50" s="164">
        <v>2013</v>
      </c>
      <c r="N50" s="300">
        <v>50</v>
      </c>
      <c r="O50" s="309">
        <v>4715477</v>
      </c>
      <c r="P50" s="189">
        <v>80537.2</v>
      </c>
      <c r="Q50" s="177">
        <v>94309.54</v>
      </c>
      <c r="R50" s="8"/>
      <c r="S50" s="206">
        <v>2063</v>
      </c>
      <c r="T50" s="173">
        <f>S50+$N$50</f>
        <v>2113</v>
      </c>
      <c r="U50" s="173">
        <f t="shared" ref="U50:AB50" si="195">T50+$N$50</f>
        <v>2163</v>
      </c>
      <c r="V50" s="173">
        <f t="shared" si="195"/>
        <v>2213</v>
      </c>
      <c r="W50" s="173">
        <f t="shared" si="195"/>
        <v>2263</v>
      </c>
      <c r="X50" s="173">
        <f t="shared" si="195"/>
        <v>2313</v>
      </c>
      <c r="Y50" s="173">
        <f t="shared" si="195"/>
        <v>2363</v>
      </c>
      <c r="Z50" s="173">
        <f t="shared" si="195"/>
        <v>2413</v>
      </c>
      <c r="AA50" s="173">
        <f t="shared" si="195"/>
        <v>2463</v>
      </c>
      <c r="AB50" s="173">
        <f t="shared" si="195"/>
        <v>2513</v>
      </c>
      <c r="AC50" s="8"/>
      <c r="AD50" s="12" t="str">
        <f t="shared" si="186"/>
        <v/>
      </c>
      <c r="AE50" s="12" t="str">
        <f t="shared" si="186"/>
        <v/>
      </c>
      <c r="AF50" s="12" t="str">
        <f t="shared" si="186"/>
        <v/>
      </c>
      <c r="AG50" s="12" t="str">
        <f t="shared" si="186"/>
        <v/>
      </c>
      <c r="AH50" s="12" t="str">
        <f t="shared" si="186"/>
        <v/>
      </c>
      <c r="AI50" s="12" t="str">
        <f t="shared" si="186"/>
        <v/>
      </c>
      <c r="AJ50" s="12" t="str">
        <f t="shared" si="186"/>
        <v/>
      </c>
      <c r="AK50" s="12" t="str">
        <f t="shared" si="186"/>
        <v/>
      </c>
      <c r="AL50" s="12" t="str">
        <f t="shared" si="186"/>
        <v/>
      </c>
      <c r="AM50" s="12" t="str">
        <f t="shared" si="186"/>
        <v/>
      </c>
      <c r="AN50" s="12" t="str">
        <f t="shared" si="186"/>
        <v/>
      </c>
      <c r="AO50" s="12" t="str">
        <f t="shared" si="186"/>
        <v/>
      </c>
      <c r="AP50" s="12" t="str">
        <f t="shared" si="186"/>
        <v/>
      </c>
      <c r="AQ50" s="12" t="str">
        <f t="shared" si="186"/>
        <v/>
      </c>
      <c r="AR50" s="12" t="str">
        <f t="shared" si="186"/>
        <v/>
      </c>
      <c r="AS50" s="12" t="str">
        <f t="shared" si="186"/>
        <v/>
      </c>
      <c r="AT50" s="12" t="str">
        <f t="shared" si="183"/>
        <v/>
      </c>
      <c r="AU50" s="12" t="str">
        <f t="shared" si="183"/>
        <v/>
      </c>
      <c r="AV50" s="12" t="str">
        <f t="shared" si="183"/>
        <v/>
      </c>
      <c r="AW50" s="12" t="str">
        <f t="shared" si="183"/>
        <v/>
      </c>
      <c r="AX50" s="12" t="str">
        <f t="shared" si="183"/>
        <v/>
      </c>
      <c r="AY50" s="12" t="str">
        <f t="shared" si="183"/>
        <v/>
      </c>
      <c r="AZ50" s="12" t="str">
        <f t="shared" si="183"/>
        <v/>
      </c>
      <c r="BA50" s="12" t="str">
        <f t="shared" si="183"/>
        <v/>
      </c>
      <c r="BB50" s="12" t="str">
        <f t="shared" si="183"/>
        <v/>
      </c>
      <c r="BC50" s="12" t="str">
        <f t="shared" si="183"/>
        <v/>
      </c>
      <c r="BD50" s="12" t="str">
        <f t="shared" si="183"/>
        <v/>
      </c>
      <c r="BE50" s="12" t="str">
        <f t="shared" si="183"/>
        <v/>
      </c>
      <c r="BF50" s="12" t="str">
        <f t="shared" si="183"/>
        <v/>
      </c>
      <c r="BG50" s="12" t="str">
        <f t="shared" si="183"/>
        <v/>
      </c>
      <c r="BH50" s="12" t="str">
        <f t="shared" si="183"/>
        <v/>
      </c>
      <c r="BI50" s="12" t="str">
        <f t="shared" si="184"/>
        <v/>
      </c>
      <c r="BJ50" s="12" t="str">
        <f t="shared" si="184"/>
        <v/>
      </c>
      <c r="BK50" s="12" t="str">
        <f t="shared" si="184"/>
        <v/>
      </c>
      <c r="BL50" s="12" t="str">
        <f t="shared" si="184"/>
        <v/>
      </c>
      <c r="BM50" s="12" t="str">
        <f t="shared" si="184"/>
        <v/>
      </c>
      <c r="BN50" s="12" t="str">
        <f t="shared" si="184"/>
        <v/>
      </c>
      <c r="BO50" s="12" t="str">
        <f t="shared" si="184"/>
        <v/>
      </c>
      <c r="BP50" s="12" t="str">
        <f t="shared" si="184"/>
        <v/>
      </c>
      <c r="BQ50" s="12" t="str">
        <f t="shared" si="184"/>
        <v/>
      </c>
      <c r="BR50" s="12" t="str">
        <f t="shared" si="184"/>
        <v/>
      </c>
      <c r="BS50" s="12" t="str">
        <f t="shared" si="184"/>
        <v/>
      </c>
      <c r="BT50" s="12" t="str">
        <f t="shared" si="184"/>
        <v/>
      </c>
      <c r="BU50" s="12" t="str">
        <f t="shared" si="184"/>
        <v/>
      </c>
      <c r="BV50" s="12" t="str">
        <f t="shared" si="184"/>
        <v/>
      </c>
      <c r="BW50" s="12" t="str">
        <f t="shared" si="184"/>
        <v/>
      </c>
      <c r="BX50" s="12" t="str">
        <f t="shared" si="184"/>
        <v/>
      </c>
      <c r="BY50" s="12" t="str">
        <f t="shared" si="181"/>
        <v/>
      </c>
      <c r="BZ50" s="12" t="str">
        <f t="shared" si="181"/>
        <v/>
      </c>
      <c r="CA50" s="12" t="str">
        <f t="shared" si="181"/>
        <v/>
      </c>
      <c r="CB50" s="12">
        <f t="shared" si="181"/>
        <v>4026860</v>
      </c>
    </row>
    <row r="51" spans="1:80">
      <c r="A51" s="406" t="s">
        <v>46</v>
      </c>
      <c r="B51" s="373" t="s">
        <v>163</v>
      </c>
      <c r="C51" s="411" t="s">
        <v>164</v>
      </c>
      <c r="D51" s="414" t="s">
        <v>165</v>
      </c>
      <c r="E51" s="414" t="s">
        <v>165</v>
      </c>
      <c r="F51" s="393">
        <v>2</v>
      </c>
      <c r="G51" s="395" t="s">
        <v>60</v>
      </c>
      <c r="H51" s="88" t="s">
        <v>17</v>
      </c>
      <c r="I51" s="49">
        <v>450410</v>
      </c>
      <c r="J51" s="264"/>
      <c r="K51" s="178">
        <v>450410</v>
      </c>
      <c r="L51" s="178">
        <v>384635</v>
      </c>
      <c r="M51" s="165">
        <v>2013</v>
      </c>
      <c r="N51" s="165">
        <v>50</v>
      </c>
      <c r="O51" s="178">
        <v>450410</v>
      </c>
      <c r="P51" s="184">
        <v>7692.7</v>
      </c>
      <c r="Q51" s="174">
        <v>9008.2000000000007</v>
      </c>
      <c r="R51" s="8"/>
      <c r="S51" s="206">
        <v>2063</v>
      </c>
      <c r="T51" s="173">
        <f>S51+$N$51</f>
        <v>2113</v>
      </c>
      <c r="U51" s="173">
        <f t="shared" ref="U51:AB51" si="196">T51+$N$51</f>
        <v>2163</v>
      </c>
      <c r="V51" s="173">
        <f t="shared" si="196"/>
        <v>2213</v>
      </c>
      <c r="W51" s="173">
        <f t="shared" si="196"/>
        <v>2263</v>
      </c>
      <c r="X51" s="173">
        <f t="shared" si="196"/>
        <v>2313</v>
      </c>
      <c r="Y51" s="173">
        <f t="shared" si="196"/>
        <v>2363</v>
      </c>
      <c r="Z51" s="173">
        <f t="shared" si="196"/>
        <v>2413</v>
      </c>
      <c r="AA51" s="173">
        <f t="shared" si="196"/>
        <v>2463</v>
      </c>
      <c r="AB51" s="173">
        <f t="shared" si="196"/>
        <v>2513</v>
      </c>
      <c r="AC51" s="8"/>
      <c r="AD51" s="12" t="str">
        <f t="shared" si="186"/>
        <v/>
      </c>
      <c r="AE51" s="12" t="str">
        <f t="shared" si="186"/>
        <v/>
      </c>
      <c r="AF51" s="12" t="str">
        <f t="shared" si="186"/>
        <v/>
      </c>
      <c r="AG51" s="12" t="str">
        <f t="shared" si="186"/>
        <v/>
      </c>
      <c r="AH51" s="12" t="str">
        <f t="shared" si="186"/>
        <v/>
      </c>
      <c r="AI51" s="12" t="str">
        <f t="shared" si="186"/>
        <v/>
      </c>
      <c r="AJ51" s="12" t="str">
        <f t="shared" si="186"/>
        <v/>
      </c>
      <c r="AK51" s="12" t="str">
        <f t="shared" si="186"/>
        <v/>
      </c>
      <c r="AL51" s="12" t="str">
        <f t="shared" si="186"/>
        <v/>
      </c>
      <c r="AM51" s="12" t="str">
        <f t="shared" si="186"/>
        <v/>
      </c>
      <c r="AN51" s="12" t="str">
        <f t="shared" si="186"/>
        <v/>
      </c>
      <c r="AO51" s="12" t="str">
        <f t="shared" si="186"/>
        <v/>
      </c>
      <c r="AP51" s="12" t="str">
        <f t="shared" si="186"/>
        <v/>
      </c>
      <c r="AQ51" s="12" t="str">
        <f t="shared" si="186"/>
        <v/>
      </c>
      <c r="AR51" s="12" t="str">
        <f t="shared" si="186"/>
        <v/>
      </c>
      <c r="AS51" s="12" t="str">
        <f t="shared" si="186"/>
        <v/>
      </c>
      <c r="AT51" s="12" t="str">
        <f t="shared" si="183"/>
        <v/>
      </c>
      <c r="AU51" s="12" t="str">
        <f t="shared" si="183"/>
        <v/>
      </c>
      <c r="AV51" s="12" t="str">
        <f t="shared" si="183"/>
        <v/>
      </c>
      <c r="AW51" s="12" t="str">
        <f t="shared" si="183"/>
        <v/>
      </c>
      <c r="AX51" s="12" t="str">
        <f t="shared" si="183"/>
        <v/>
      </c>
      <c r="AY51" s="12" t="str">
        <f t="shared" si="183"/>
        <v/>
      </c>
      <c r="AZ51" s="12" t="str">
        <f t="shared" si="183"/>
        <v/>
      </c>
      <c r="BA51" s="12" t="str">
        <f t="shared" si="183"/>
        <v/>
      </c>
      <c r="BB51" s="12" t="str">
        <f t="shared" si="183"/>
        <v/>
      </c>
      <c r="BC51" s="12" t="str">
        <f t="shared" si="183"/>
        <v/>
      </c>
      <c r="BD51" s="12" t="str">
        <f t="shared" si="183"/>
        <v/>
      </c>
      <c r="BE51" s="12" t="str">
        <f t="shared" si="183"/>
        <v/>
      </c>
      <c r="BF51" s="12" t="str">
        <f t="shared" si="183"/>
        <v/>
      </c>
      <c r="BG51" s="12" t="str">
        <f t="shared" si="183"/>
        <v/>
      </c>
      <c r="BH51" s="12" t="str">
        <f t="shared" si="183"/>
        <v/>
      </c>
      <c r="BI51" s="12" t="str">
        <f t="shared" si="184"/>
        <v/>
      </c>
      <c r="BJ51" s="12" t="str">
        <f t="shared" si="184"/>
        <v/>
      </c>
      <c r="BK51" s="12" t="str">
        <f t="shared" si="184"/>
        <v/>
      </c>
      <c r="BL51" s="12" t="str">
        <f t="shared" si="184"/>
        <v/>
      </c>
      <c r="BM51" s="12" t="str">
        <f t="shared" si="184"/>
        <v/>
      </c>
      <c r="BN51" s="12" t="str">
        <f t="shared" si="184"/>
        <v/>
      </c>
      <c r="BO51" s="12" t="str">
        <f t="shared" si="184"/>
        <v/>
      </c>
      <c r="BP51" s="12" t="str">
        <f t="shared" si="184"/>
        <v/>
      </c>
      <c r="BQ51" s="12" t="str">
        <f t="shared" si="184"/>
        <v/>
      </c>
      <c r="BR51" s="12" t="str">
        <f t="shared" si="184"/>
        <v/>
      </c>
      <c r="BS51" s="12" t="str">
        <f t="shared" si="184"/>
        <v/>
      </c>
      <c r="BT51" s="12" t="str">
        <f t="shared" si="184"/>
        <v/>
      </c>
      <c r="BU51" s="12" t="str">
        <f t="shared" si="184"/>
        <v/>
      </c>
      <c r="BV51" s="12" t="str">
        <f t="shared" si="184"/>
        <v/>
      </c>
      <c r="BW51" s="12" t="str">
        <f t="shared" si="184"/>
        <v/>
      </c>
      <c r="BX51" s="12" t="str">
        <f t="shared" si="184"/>
        <v/>
      </c>
      <c r="BY51" s="12" t="str">
        <f t="shared" si="181"/>
        <v/>
      </c>
      <c r="BZ51" s="12" t="str">
        <f t="shared" si="181"/>
        <v/>
      </c>
      <c r="CA51" s="12" t="str">
        <f t="shared" si="181"/>
        <v/>
      </c>
      <c r="CB51" s="12">
        <f t="shared" si="181"/>
        <v>384635</v>
      </c>
    </row>
    <row r="52" spans="1:80">
      <c r="A52" s="410"/>
      <c r="B52" s="374"/>
      <c r="C52" s="412"/>
      <c r="D52" s="415"/>
      <c r="E52" s="415"/>
      <c r="F52" s="394"/>
      <c r="G52" s="396"/>
      <c r="H52" s="90" t="s">
        <v>113</v>
      </c>
      <c r="I52" s="96">
        <v>141261</v>
      </c>
      <c r="J52" s="265"/>
      <c r="K52" s="309">
        <v>141261</v>
      </c>
      <c r="L52" s="309">
        <v>120632</v>
      </c>
      <c r="M52" s="168">
        <v>2013</v>
      </c>
      <c r="N52" s="168">
        <v>5</v>
      </c>
      <c r="O52" s="309">
        <v>141261</v>
      </c>
      <c r="P52" s="189">
        <v>24126.400000000001</v>
      </c>
      <c r="Q52" s="177">
        <v>28252.2</v>
      </c>
      <c r="R52" s="8"/>
      <c r="S52" s="206">
        <v>2018</v>
      </c>
      <c r="T52" s="173">
        <f>S52+$N$52</f>
        <v>2023</v>
      </c>
      <c r="U52" s="173">
        <f t="shared" ref="U52:AB52" si="197">T52+$N$52</f>
        <v>2028</v>
      </c>
      <c r="V52" s="173">
        <f t="shared" si="197"/>
        <v>2033</v>
      </c>
      <c r="W52" s="173">
        <f t="shared" si="197"/>
        <v>2038</v>
      </c>
      <c r="X52" s="173">
        <f t="shared" si="197"/>
        <v>2043</v>
      </c>
      <c r="Y52" s="173">
        <f t="shared" si="197"/>
        <v>2048</v>
      </c>
      <c r="Z52" s="173">
        <f t="shared" si="197"/>
        <v>2053</v>
      </c>
      <c r="AA52" s="173">
        <f t="shared" si="197"/>
        <v>2058</v>
      </c>
      <c r="AB52" s="173">
        <f t="shared" si="197"/>
        <v>2063</v>
      </c>
      <c r="AC52" s="8"/>
      <c r="AD52" s="12" t="str">
        <f t="shared" si="186"/>
        <v/>
      </c>
      <c r="AE52" s="12" t="str">
        <f t="shared" si="186"/>
        <v/>
      </c>
      <c r="AF52" s="12" t="str">
        <f t="shared" si="186"/>
        <v/>
      </c>
      <c r="AG52" s="12" t="str">
        <f t="shared" si="186"/>
        <v/>
      </c>
      <c r="AH52" s="12" t="str">
        <f t="shared" si="186"/>
        <v/>
      </c>
      <c r="AI52" s="12">
        <f t="shared" si="186"/>
        <v>120632</v>
      </c>
      <c r="AJ52" s="12" t="str">
        <f t="shared" si="186"/>
        <v/>
      </c>
      <c r="AK52" s="12" t="str">
        <f t="shared" si="186"/>
        <v/>
      </c>
      <c r="AL52" s="12" t="str">
        <f t="shared" si="186"/>
        <v/>
      </c>
      <c r="AM52" s="12" t="str">
        <f t="shared" si="186"/>
        <v/>
      </c>
      <c r="AN52" s="12">
        <f t="shared" si="186"/>
        <v>120632</v>
      </c>
      <c r="AO52" s="12" t="str">
        <f t="shared" si="186"/>
        <v/>
      </c>
      <c r="AP52" s="12" t="str">
        <f t="shared" si="186"/>
        <v/>
      </c>
      <c r="AQ52" s="12" t="str">
        <f t="shared" si="186"/>
        <v/>
      </c>
      <c r="AR52" s="12" t="str">
        <f t="shared" si="186"/>
        <v/>
      </c>
      <c r="AS52" s="12">
        <f t="shared" si="186"/>
        <v>120632</v>
      </c>
      <c r="AT52" s="12" t="str">
        <f t="shared" si="183"/>
        <v/>
      </c>
      <c r="AU52" s="12" t="str">
        <f t="shared" si="183"/>
        <v/>
      </c>
      <c r="AV52" s="12" t="str">
        <f t="shared" si="183"/>
        <v/>
      </c>
      <c r="AW52" s="12" t="str">
        <f t="shared" si="183"/>
        <v/>
      </c>
      <c r="AX52" s="12">
        <f t="shared" si="183"/>
        <v>120632</v>
      </c>
      <c r="AY52" s="12" t="str">
        <f t="shared" si="183"/>
        <v/>
      </c>
      <c r="AZ52" s="12" t="str">
        <f t="shared" si="183"/>
        <v/>
      </c>
      <c r="BA52" s="12" t="str">
        <f t="shared" si="183"/>
        <v/>
      </c>
      <c r="BB52" s="12" t="str">
        <f t="shared" si="183"/>
        <v/>
      </c>
      <c r="BC52" s="12">
        <f t="shared" si="183"/>
        <v>120632</v>
      </c>
      <c r="BD52" s="12" t="str">
        <f t="shared" si="183"/>
        <v/>
      </c>
      <c r="BE52" s="12" t="str">
        <f t="shared" si="183"/>
        <v/>
      </c>
      <c r="BF52" s="12" t="str">
        <f t="shared" si="183"/>
        <v/>
      </c>
      <c r="BG52" s="12" t="str">
        <f t="shared" si="183"/>
        <v/>
      </c>
      <c r="BH52" s="12">
        <f t="shared" si="183"/>
        <v>120632</v>
      </c>
      <c r="BI52" s="12" t="str">
        <f t="shared" si="184"/>
        <v/>
      </c>
      <c r="BJ52" s="12" t="str">
        <f t="shared" si="184"/>
        <v/>
      </c>
      <c r="BK52" s="12" t="str">
        <f t="shared" si="184"/>
        <v/>
      </c>
      <c r="BL52" s="12" t="str">
        <f t="shared" si="184"/>
        <v/>
      </c>
      <c r="BM52" s="12">
        <f t="shared" si="184"/>
        <v>120632</v>
      </c>
      <c r="BN52" s="12" t="str">
        <f t="shared" si="184"/>
        <v/>
      </c>
      <c r="BO52" s="12" t="str">
        <f t="shared" si="184"/>
        <v/>
      </c>
      <c r="BP52" s="12" t="str">
        <f t="shared" si="184"/>
        <v/>
      </c>
      <c r="BQ52" s="12" t="str">
        <f t="shared" si="184"/>
        <v/>
      </c>
      <c r="BR52" s="12">
        <f t="shared" si="184"/>
        <v>120632</v>
      </c>
      <c r="BS52" s="12" t="str">
        <f t="shared" si="184"/>
        <v/>
      </c>
      <c r="BT52" s="12" t="str">
        <f t="shared" si="184"/>
        <v/>
      </c>
      <c r="BU52" s="12" t="str">
        <f t="shared" si="184"/>
        <v/>
      </c>
      <c r="BV52" s="12" t="str">
        <f t="shared" si="184"/>
        <v/>
      </c>
      <c r="BW52" s="12">
        <f t="shared" si="184"/>
        <v>120632</v>
      </c>
      <c r="BX52" s="12" t="str">
        <f t="shared" si="184"/>
        <v/>
      </c>
      <c r="BY52" s="12" t="str">
        <f t="shared" si="181"/>
        <v/>
      </c>
      <c r="BZ52" s="12" t="str">
        <f t="shared" si="181"/>
        <v/>
      </c>
      <c r="CA52" s="12" t="str">
        <f t="shared" si="181"/>
        <v/>
      </c>
      <c r="CB52" s="12">
        <f t="shared" si="181"/>
        <v>120632</v>
      </c>
    </row>
    <row r="53" spans="1:80">
      <c r="A53" s="410"/>
      <c r="B53" s="374"/>
      <c r="C53" s="412"/>
      <c r="D53" s="415"/>
      <c r="E53" s="415"/>
      <c r="F53" s="417">
        <v>1</v>
      </c>
      <c r="G53" s="419" t="s">
        <v>60</v>
      </c>
      <c r="H53" s="304" t="s">
        <v>17</v>
      </c>
      <c r="I53" s="52"/>
      <c r="J53" s="265">
        <v>225205</v>
      </c>
      <c r="K53" s="179">
        <f>J53</f>
        <v>225205</v>
      </c>
      <c r="L53" s="179">
        <f>K53</f>
        <v>225205</v>
      </c>
      <c r="M53" s="166">
        <v>1998</v>
      </c>
      <c r="N53" s="166">
        <v>50</v>
      </c>
      <c r="O53" s="179">
        <v>180164</v>
      </c>
      <c r="P53" s="189">
        <v>4504.1000000000004</v>
      </c>
      <c r="Q53" s="183">
        <v>3603.28</v>
      </c>
      <c r="R53" s="8"/>
      <c r="S53" s="206">
        <v>2048</v>
      </c>
      <c r="T53" s="173">
        <f>S53+$N$53</f>
        <v>2098</v>
      </c>
      <c r="U53" s="173">
        <f t="shared" ref="U53:AB53" si="198">T53+$N$53</f>
        <v>2148</v>
      </c>
      <c r="V53" s="173">
        <f t="shared" si="198"/>
        <v>2198</v>
      </c>
      <c r="W53" s="173">
        <f t="shared" si="198"/>
        <v>2248</v>
      </c>
      <c r="X53" s="173">
        <f t="shared" si="198"/>
        <v>2298</v>
      </c>
      <c r="Y53" s="173">
        <f t="shared" si="198"/>
        <v>2348</v>
      </c>
      <c r="Z53" s="173">
        <f t="shared" si="198"/>
        <v>2398</v>
      </c>
      <c r="AA53" s="173">
        <f t="shared" si="198"/>
        <v>2448</v>
      </c>
      <c r="AB53" s="173">
        <f t="shared" si="198"/>
        <v>2498</v>
      </c>
      <c r="AC53" s="8"/>
      <c r="AD53" s="91" t="str">
        <f t="shared" si="186"/>
        <v/>
      </c>
      <c r="AE53" s="91" t="str">
        <f t="shared" si="186"/>
        <v/>
      </c>
      <c r="AF53" s="91" t="str">
        <f t="shared" si="186"/>
        <v/>
      </c>
      <c r="AG53" s="91" t="str">
        <f t="shared" si="186"/>
        <v/>
      </c>
      <c r="AH53" s="91" t="str">
        <f t="shared" si="186"/>
        <v/>
      </c>
      <c r="AI53" s="91" t="str">
        <f t="shared" si="186"/>
        <v/>
      </c>
      <c r="AJ53" s="91" t="str">
        <f t="shared" si="186"/>
        <v/>
      </c>
      <c r="AK53" s="91" t="str">
        <f t="shared" si="186"/>
        <v/>
      </c>
      <c r="AL53" s="91" t="str">
        <f t="shared" si="186"/>
        <v/>
      </c>
      <c r="AM53" s="91" t="str">
        <f t="shared" si="186"/>
        <v/>
      </c>
      <c r="AN53" s="91" t="str">
        <f t="shared" si="186"/>
        <v/>
      </c>
      <c r="AO53" s="91" t="str">
        <f t="shared" si="186"/>
        <v/>
      </c>
      <c r="AP53" s="91" t="str">
        <f t="shared" si="186"/>
        <v/>
      </c>
      <c r="AQ53" s="91" t="str">
        <f t="shared" si="186"/>
        <v/>
      </c>
      <c r="AR53" s="91" t="str">
        <f t="shared" si="186"/>
        <v/>
      </c>
      <c r="AS53" s="91" t="str">
        <f t="shared" si="186"/>
        <v/>
      </c>
      <c r="AT53" s="91" t="str">
        <f t="shared" si="183"/>
        <v/>
      </c>
      <c r="AU53" s="91" t="str">
        <f t="shared" si="183"/>
        <v/>
      </c>
      <c r="AV53" s="91" t="str">
        <f t="shared" si="183"/>
        <v/>
      </c>
      <c r="AW53" s="91" t="str">
        <f t="shared" si="183"/>
        <v/>
      </c>
      <c r="AX53" s="91" t="str">
        <f t="shared" si="183"/>
        <v/>
      </c>
      <c r="AY53" s="91" t="str">
        <f t="shared" si="183"/>
        <v/>
      </c>
      <c r="AZ53" s="91" t="str">
        <f t="shared" si="183"/>
        <v/>
      </c>
      <c r="BA53" s="91" t="str">
        <f t="shared" si="183"/>
        <v/>
      </c>
      <c r="BB53" s="91" t="str">
        <f t="shared" si="183"/>
        <v/>
      </c>
      <c r="BC53" s="91" t="str">
        <f t="shared" si="183"/>
        <v/>
      </c>
      <c r="BD53" s="91" t="str">
        <f t="shared" si="183"/>
        <v/>
      </c>
      <c r="BE53" s="91" t="str">
        <f t="shared" si="183"/>
        <v/>
      </c>
      <c r="BF53" s="91" t="str">
        <f t="shared" si="183"/>
        <v/>
      </c>
      <c r="BG53" s="91" t="str">
        <f t="shared" si="183"/>
        <v/>
      </c>
      <c r="BH53" s="91" t="str">
        <f t="shared" si="183"/>
        <v/>
      </c>
      <c r="BI53" s="91" t="str">
        <f t="shared" si="184"/>
        <v/>
      </c>
      <c r="BJ53" s="91" t="str">
        <f t="shared" si="184"/>
        <v/>
      </c>
      <c r="BK53" s="91" t="str">
        <f t="shared" si="184"/>
        <v/>
      </c>
      <c r="BL53" s="91" t="str">
        <f t="shared" si="184"/>
        <v/>
      </c>
      <c r="BM53" s="91">
        <f t="shared" si="184"/>
        <v>225205</v>
      </c>
      <c r="BN53" s="91" t="str">
        <f t="shared" si="184"/>
        <v/>
      </c>
      <c r="BO53" s="91" t="str">
        <f t="shared" si="184"/>
        <v/>
      </c>
      <c r="BP53" s="91" t="str">
        <f t="shared" si="184"/>
        <v/>
      </c>
      <c r="BQ53" s="91" t="str">
        <f t="shared" si="184"/>
        <v/>
      </c>
      <c r="BR53" s="91" t="str">
        <f t="shared" si="184"/>
        <v/>
      </c>
      <c r="BS53" s="91" t="str">
        <f t="shared" si="184"/>
        <v/>
      </c>
      <c r="BT53" s="91" t="str">
        <f t="shared" si="184"/>
        <v/>
      </c>
      <c r="BU53" s="91" t="str">
        <f t="shared" si="184"/>
        <v/>
      </c>
      <c r="BV53" s="91" t="str">
        <f t="shared" si="184"/>
        <v/>
      </c>
      <c r="BW53" s="91" t="str">
        <f t="shared" si="184"/>
        <v/>
      </c>
      <c r="BX53" s="91" t="str">
        <f t="shared" si="184"/>
        <v/>
      </c>
      <c r="BY53" s="91" t="str">
        <f t="shared" si="181"/>
        <v/>
      </c>
      <c r="BZ53" s="91" t="str">
        <f t="shared" si="181"/>
        <v/>
      </c>
      <c r="CA53" s="91" t="str">
        <f t="shared" si="181"/>
        <v/>
      </c>
      <c r="CB53" s="91" t="str">
        <f t="shared" si="181"/>
        <v/>
      </c>
    </row>
    <row r="54" spans="1:80" ht="13.5" thickBot="1">
      <c r="A54" s="407"/>
      <c r="B54" s="375"/>
      <c r="C54" s="413"/>
      <c r="D54" s="416"/>
      <c r="E54" s="416"/>
      <c r="F54" s="418"/>
      <c r="G54" s="420"/>
      <c r="H54" s="79" t="s">
        <v>113</v>
      </c>
      <c r="I54" s="93"/>
      <c r="J54" s="270">
        <v>112603</v>
      </c>
      <c r="K54" s="180">
        <f>J54</f>
        <v>112603</v>
      </c>
      <c r="L54" s="180">
        <f>K54</f>
        <v>112603</v>
      </c>
      <c r="M54" s="164">
        <v>1998</v>
      </c>
      <c r="N54" s="164">
        <v>5</v>
      </c>
      <c r="O54" s="180">
        <v>90082</v>
      </c>
      <c r="P54" s="186">
        <v>22520.6</v>
      </c>
      <c r="Q54" s="175">
        <v>18016.480000000003</v>
      </c>
      <c r="R54" s="8"/>
      <c r="S54" s="206">
        <v>2017</v>
      </c>
      <c r="T54" s="173">
        <f>S54+$N$54</f>
        <v>2022</v>
      </c>
      <c r="U54" s="173">
        <f t="shared" ref="U54:AB54" si="199">T54+$N$54</f>
        <v>2027</v>
      </c>
      <c r="V54" s="173">
        <f t="shared" si="199"/>
        <v>2032</v>
      </c>
      <c r="W54" s="173">
        <f t="shared" si="199"/>
        <v>2037</v>
      </c>
      <c r="X54" s="173">
        <f t="shared" si="199"/>
        <v>2042</v>
      </c>
      <c r="Y54" s="173">
        <f t="shared" si="199"/>
        <v>2047</v>
      </c>
      <c r="Z54" s="173">
        <f t="shared" si="199"/>
        <v>2052</v>
      </c>
      <c r="AA54" s="173">
        <f t="shared" si="199"/>
        <v>2057</v>
      </c>
      <c r="AB54" s="173">
        <f t="shared" si="199"/>
        <v>2062</v>
      </c>
      <c r="AC54" s="8"/>
      <c r="AD54" s="91" t="str">
        <f t="shared" si="186"/>
        <v/>
      </c>
      <c r="AE54" s="91" t="str">
        <f t="shared" ref="AE54:CB54" si="200">IF(ISERROR(HLOOKUP(AE$2,$S54:$AB54,1,FALSE)),"",$L54)</f>
        <v/>
      </c>
      <c r="AF54" s="91" t="str">
        <f t="shared" si="200"/>
        <v/>
      </c>
      <c r="AG54" s="91" t="str">
        <f t="shared" si="200"/>
        <v/>
      </c>
      <c r="AH54" s="91">
        <f t="shared" si="200"/>
        <v>112603</v>
      </c>
      <c r="AI54" s="91" t="str">
        <f t="shared" si="200"/>
        <v/>
      </c>
      <c r="AJ54" s="91" t="str">
        <f t="shared" si="200"/>
        <v/>
      </c>
      <c r="AK54" s="91" t="str">
        <f t="shared" si="200"/>
        <v/>
      </c>
      <c r="AL54" s="91" t="str">
        <f t="shared" si="200"/>
        <v/>
      </c>
      <c r="AM54" s="91">
        <f t="shared" si="200"/>
        <v>112603</v>
      </c>
      <c r="AN54" s="91" t="str">
        <f t="shared" si="200"/>
        <v/>
      </c>
      <c r="AO54" s="91" t="str">
        <f t="shared" si="200"/>
        <v/>
      </c>
      <c r="AP54" s="91" t="str">
        <f t="shared" si="200"/>
        <v/>
      </c>
      <c r="AQ54" s="91" t="str">
        <f t="shared" si="200"/>
        <v/>
      </c>
      <c r="AR54" s="91">
        <f t="shared" si="200"/>
        <v>112603</v>
      </c>
      <c r="AS54" s="91" t="str">
        <f t="shared" si="200"/>
        <v/>
      </c>
      <c r="AT54" s="91" t="str">
        <f t="shared" si="200"/>
        <v/>
      </c>
      <c r="AU54" s="91" t="str">
        <f t="shared" si="200"/>
        <v/>
      </c>
      <c r="AV54" s="91" t="str">
        <f t="shared" si="200"/>
        <v/>
      </c>
      <c r="AW54" s="91">
        <f t="shared" si="200"/>
        <v>112603</v>
      </c>
      <c r="AX54" s="91" t="str">
        <f t="shared" si="200"/>
        <v/>
      </c>
      <c r="AY54" s="91" t="str">
        <f t="shared" si="200"/>
        <v/>
      </c>
      <c r="AZ54" s="91" t="str">
        <f t="shared" si="200"/>
        <v/>
      </c>
      <c r="BA54" s="91" t="str">
        <f t="shared" si="200"/>
        <v/>
      </c>
      <c r="BB54" s="91">
        <f t="shared" si="200"/>
        <v>112603</v>
      </c>
      <c r="BC54" s="91" t="str">
        <f t="shared" si="200"/>
        <v/>
      </c>
      <c r="BD54" s="91" t="str">
        <f t="shared" si="200"/>
        <v/>
      </c>
      <c r="BE54" s="91" t="str">
        <f t="shared" si="200"/>
        <v/>
      </c>
      <c r="BF54" s="91" t="str">
        <f t="shared" si="200"/>
        <v/>
      </c>
      <c r="BG54" s="91">
        <f t="shared" si="200"/>
        <v>112603</v>
      </c>
      <c r="BH54" s="91" t="str">
        <f t="shared" si="200"/>
        <v/>
      </c>
      <c r="BI54" s="91" t="str">
        <f t="shared" si="200"/>
        <v/>
      </c>
      <c r="BJ54" s="91" t="str">
        <f t="shared" si="200"/>
        <v/>
      </c>
      <c r="BK54" s="91" t="str">
        <f t="shared" si="200"/>
        <v/>
      </c>
      <c r="BL54" s="91">
        <f t="shared" si="200"/>
        <v>112603</v>
      </c>
      <c r="BM54" s="91" t="str">
        <f t="shared" si="200"/>
        <v/>
      </c>
      <c r="BN54" s="91" t="str">
        <f t="shared" si="200"/>
        <v/>
      </c>
      <c r="BO54" s="91" t="str">
        <f t="shared" si="200"/>
        <v/>
      </c>
      <c r="BP54" s="91" t="str">
        <f t="shared" si="200"/>
        <v/>
      </c>
      <c r="BQ54" s="91">
        <f t="shared" si="200"/>
        <v>112603</v>
      </c>
      <c r="BR54" s="91" t="str">
        <f t="shared" si="200"/>
        <v/>
      </c>
      <c r="BS54" s="91" t="str">
        <f t="shared" si="200"/>
        <v/>
      </c>
      <c r="BT54" s="91" t="str">
        <f t="shared" si="200"/>
        <v/>
      </c>
      <c r="BU54" s="91" t="str">
        <f t="shared" si="200"/>
        <v/>
      </c>
      <c r="BV54" s="91">
        <f t="shared" si="200"/>
        <v>112603</v>
      </c>
      <c r="BW54" s="91" t="str">
        <f t="shared" si="200"/>
        <v/>
      </c>
      <c r="BX54" s="91" t="str">
        <f t="shared" si="200"/>
        <v/>
      </c>
      <c r="BY54" s="91" t="str">
        <f t="shared" si="200"/>
        <v/>
      </c>
      <c r="BZ54" s="91" t="str">
        <f t="shared" si="200"/>
        <v/>
      </c>
      <c r="CA54" s="91">
        <f t="shared" si="200"/>
        <v>112603</v>
      </c>
      <c r="CB54" s="91" t="str">
        <f t="shared" si="200"/>
        <v/>
      </c>
    </row>
    <row r="55" spans="1:80" ht="13.5" thickBot="1">
      <c r="A55" s="161" t="s">
        <v>166</v>
      </c>
      <c r="B55" s="160" t="s">
        <v>167</v>
      </c>
      <c r="C55" s="158" t="s">
        <v>168</v>
      </c>
      <c r="D55" s="66"/>
      <c r="E55" s="66" t="s">
        <v>169</v>
      </c>
      <c r="F55" s="66">
        <v>1</v>
      </c>
      <c r="G55" s="107" t="s">
        <v>60</v>
      </c>
      <c r="H55" s="98"/>
      <c r="I55" s="141">
        <v>4098521</v>
      </c>
      <c r="J55" s="316"/>
      <c r="K55" s="310">
        <v>4098521</v>
      </c>
      <c r="L55" s="310">
        <v>3500000</v>
      </c>
      <c r="M55" s="171">
        <v>2013</v>
      </c>
      <c r="N55" s="171">
        <v>10</v>
      </c>
      <c r="O55" s="310">
        <v>4098521</v>
      </c>
      <c r="P55" s="302">
        <v>350000</v>
      </c>
      <c r="Q55" s="303">
        <v>409852.1</v>
      </c>
      <c r="R55" s="8"/>
      <c r="S55" s="206">
        <v>2023</v>
      </c>
      <c r="T55" s="173">
        <f>S55+$N$55</f>
        <v>2033</v>
      </c>
      <c r="U55" s="173">
        <f t="shared" ref="U55:AB55" si="201">T55+$N$55</f>
        <v>2043</v>
      </c>
      <c r="V55" s="173">
        <f t="shared" si="201"/>
        <v>2053</v>
      </c>
      <c r="W55" s="173">
        <f t="shared" si="201"/>
        <v>2063</v>
      </c>
      <c r="X55" s="173">
        <f t="shared" si="201"/>
        <v>2073</v>
      </c>
      <c r="Y55" s="173">
        <f t="shared" si="201"/>
        <v>2083</v>
      </c>
      <c r="Z55" s="173">
        <f t="shared" si="201"/>
        <v>2093</v>
      </c>
      <c r="AA55" s="173">
        <f t="shared" si="201"/>
        <v>2103</v>
      </c>
      <c r="AB55" s="173">
        <f t="shared" si="201"/>
        <v>2113</v>
      </c>
      <c r="AC55" s="8"/>
      <c r="AD55" s="12" t="str">
        <f t="shared" si="186"/>
        <v/>
      </c>
      <c r="AE55" s="12" t="str">
        <f t="shared" si="186"/>
        <v/>
      </c>
      <c r="AF55" s="12" t="str">
        <f t="shared" si="186"/>
        <v/>
      </c>
      <c r="AG55" s="12" t="str">
        <f t="shared" si="186"/>
        <v/>
      </c>
      <c r="AH55" s="12" t="str">
        <f t="shared" si="186"/>
        <v/>
      </c>
      <c r="AI55" s="12" t="str">
        <f t="shared" si="186"/>
        <v/>
      </c>
      <c r="AJ55" s="12" t="str">
        <f t="shared" si="186"/>
        <v/>
      </c>
      <c r="AK55" s="12" t="str">
        <f t="shared" si="186"/>
        <v/>
      </c>
      <c r="AL55" s="12" t="str">
        <f t="shared" si="186"/>
        <v/>
      </c>
      <c r="AM55" s="12" t="str">
        <f t="shared" si="186"/>
        <v/>
      </c>
      <c r="AN55" s="12">
        <f t="shared" si="186"/>
        <v>3500000</v>
      </c>
      <c r="AO55" s="12" t="str">
        <f t="shared" si="186"/>
        <v/>
      </c>
      <c r="AP55" s="12" t="str">
        <f t="shared" si="186"/>
        <v/>
      </c>
      <c r="AQ55" s="12" t="str">
        <f t="shared" si="186"/>
        <v/>
      </c>
      <c r="AR55" s="12" t="str">
        <f t="shared" si="186"/>
        <v/>
      </c>
      <c r="AS55" s="12" t="str">
        <f t="shared" si="186"/>
        <v/>
      </c>
      <c r="AT55" s="12" t="str">
        <f t="shared" si="183"/>
        <v/>
      </c>
      <c r="AU55" s="12" t="str">
        <f t="shared" si="183"/>
        <v/>
      </c>
      <c r="AV55" s="12" t="str">
        <f t="shared" si="183"/>
        <v/>
      </c>
      <c r="AW55" s="12" t="str">
        <f t="shared" si="183"/>
        <v/>
      </c>
      <c r="AX55" s="12">
        <f t="shared" si="183"/>
        <v>3500000</v>
      </c>
      <c r="AY55" s="12" t="str">
        <f t="shared" si="183"/>
        <v/>
      </c>
      <c r="AZ55" s="12" t="str">
        <f t="shared" si="183"/>
        <v/>
      </c>
      <c r="BA55" s="12" t="str">
        <f t="shared" si="183"/>
        <v/>
      </c>
      <c r="BB55" s="12" t="str">
        <f t="shared" si="183"/>
        <v/>
      </c>
      <c r="BC55" s="12" t="str">
        <f t="shared" si="183"/>
        <v/>
      </c>
      <c r="BD55" s="12" t="str">
        <f t="shared" si="183"/>
        <v/>
      </c>
      <c r="BE55" s="12" t="str">
        <f t="shared" si="183"/>
        <v/>
      </c>
      <c r="BF55" s="12" t="str">
        <f t="shared" si="183"/>
        <v/>
      </c>
      <c r="BG55" s="12" t="str">
        <f t="shared" si="183"/>
        <v/>
      </c>
      <c r="BH55" s="12">
        <f t="shared" si="183"/>
        <v>3500000</v>
      </c>
      <c r="BI55" s="12" t="str">
        <f t="shared" si="184"/>
        <v/>
      </c>
      <c r="BJ55" s="12" t="str">
        <f t="shared" si="184"/>
        <v/>
      </c>
      <c r="BK55" s="12" t="str">
        <f t="shared" si="184"/>
        <v/>
      </c>
      <c r="BL55" s="12" t="str">
        <f t="shared" si="184"/>
        <v/>
      </c>
      <c r="BM55" s="12" t="str">
        <f t="shared" si="184"/>
        <v/>
      </c>
      <c r="BN55" s="12" t="str">
        <f t="shared" si="184"/>
        <v/>
      </c>
      <c r="BO55" s="12" t="str">
        <f t="shared" si="184"/>
        <v/>
      </c>
      <c r="BP55" s="12" t="str">
        <f t="shared" si="184"/>
        <v/>
      </c>
      <c r="BQ55" s="12" t="str">
        <f t="shared" si="184"/>
        <v/>
      </c>
      <c r="BR55" s="12">
        <f t="shared" si="184"/>
        <v>3500000</v>
      </c>
      <c r="BS55" s="12" t="str">
        <f t="shared" si="184"/>
        <v/>
      </c>
      <c r="BT55" s="12" t="str">
        <f t="shared" si="184"/>
        <v/>
      </c>
      <c r="BU55" s="12" t="str">
        <f t="shared" si="184"/>
        <v/>
      </c>
      <c r="BV55" s="12" t="str">
        <f t="shared" si="184"/>
        <v/>
      </c>
      <c r="BW55" s="12" t="str">
        <f t="shared" si="184"/>
        <v/>
      </c>
      <c r="BX55" s="12" t="str">
        <f t="shared" si="184"/>
        <v/>
      </c>
      <c r="BY55" s="12" t="str">
        <f t="shared" si="181"/>
        <v/>
      </c>
      <c r="BZ55" s="12" t="str">
        <f t="shared" si="181"/>
        <v/>
      </c>
      <c r="CA55" s="12" t="str">
        <f t="shared" si="181"/>
        <v/>
      </c>
      <c r="CB55" s="12">
        <f t="shared" si="181"/>
        <v>3500000</v>
      </c>
    </row>
    <row r="56" spans="1:80" ht="13.5" thickBot="1">
      <c r="A56" s="360" t="s">
        <v>277</v>
      </c>
      <c r="B56" s="361"/>
      <c r="C56" s="361"/>
      <c r="D56" s="255"/>
      <c r="E56" s="255"/>
      <c r="F56" s="255"/>
      <c r="G56" s="256"/>
      <c r="H56" s="257"/>
      <c r="I56" s="262">
        <f>SUM(I3:I55)</f>
        <v>179502585</v>
      </c>
      <c r="J56" s="263">
        <f>SUM(J3:J55)</f>
        <v>227701612</v>
      </c>
      <c r="K56" s="261"/>
      <c r="L56" s="182">
        <v>153289222</v>
      </c>
      <c r="M56" s="314">
        <v>2013</v>
      </c>
      <c r="N56" s="279" t="s">
        <v>16</v>
      </c>
      <c r="O56" s="317">
        <f>I56</f>
        <v>179502585</v>
      </c>
      <c r="P56" s="277" t="s">
        <v>16</v>
      </c>
      <c r="Q56" s="278" t="s">
        <v>16</v>
      </c>
      <c r="R56" s="8"/>
      <c r="S56" s="258"/>
      <c r="T56" s="8"/>
      <c r="U56" s="8"/>
      <c r="V56" s="8"/>
      <c r="W56" s="8"/>
      <c r="X56" s="8"/>
      <c r="Y56" s="8"/>
      <c r="Z56" s="8"/>
      <c r="AA56" s="8"/>
      <c r="AB56" s="8"/>
      <c r="AC56" s="8"/>
      <c r="AD56" s="91" t="str">
        <f t="shared" si="186"/>
        <v/>
      </c>
      <c r="AE56" s="91" t="str">
        <f t="shared" si="186"/>
        <v/>
      </c>
      <c r="AF56" s="91" t="str">
        <f t="shared" si="186"/>
        <v/>
      </c>
      <c r="AG56" s="91" t="str">
        <f t="shared" si="186"/>
        <v/>
      </c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59"/>
      <c r="BI56" s="259"/>
      <c r="BJ56" s="259"/>
      <c r="BK56" s="259"/>
      <c r="BL56" s="260"/>
      <c r="BM56" s="260"/>
      <c r="BN56" s="260"/>
      <c r="BO56" s="260"/>
      <c r="BP56" s="260"/>
      <c r="BQ56" s="260"/>
      <c r="BR56" s="260"/>
      <c r="BS56" s="260"/>
      <c r="BT56" s="260"/>
      <c r="BU56" s="260"/>
      <c r="BV56" s="260"/>
      <c r="BW56" s="260"/>
      <c r="BX56" s="260"/>
      <c r="BY56" s="260"/>
      <c r="BZ56" s="260"/>
      <c r="CA56" s="260"/>
      <c r="CB56" s="260"/>
    </row>
    <row r="57" spans="1:80" ht="13.5" thickBot="1">
      <c r="A57" s="39" t="s">
        <v>276</v>
      </c>
      <c r="B57" s="40"/>
      <c r="C57" s="40"/>
      <c r="D57" s="40"/>
      <c r="E57" s="40"/>
      <c r="F57" s="40"/>
      <c r="G57" s="40"/>
      <c r="H57" s="40"/>
      <c r="I57" s="40"/>
      <c r="J57" s="40"/>
      <c r="K57" s="261">
        <f>SUM(K3:K55)</f>
        <v>407204197</v>
      </c>
      <c r="L57" s="261">
        <f>SUM(L3:L55)</f>
        <v>389051920</v>
      </c>
      <c r="M57" s="314">
        <v>2013</v>
      </c>
      <c r="N57" s="313" t="s">
        <v>16</v>
      </c>
      <c r="O57" s="307">
        <f>SUM(O3:O55)</f>
        <v>362628062.02999997</v>
      </c>
      <c r="P57" s="13">
        <f t="shared" ref="P57:Q57" si="202">SUM(P3:P55)</f>
        <v>20849343.669090912</v>
      </c>
      <c r="Q57" s="307">
        <f t="shared" si="202"/>
        <v>20223661.63896364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14">
        <f>SUM(AD3:AD55)</f>
        <v>0</v>
      </c>
      <c r="AE57" s="14">
        <f t="shared" ref="AE57:BL57" si="203">SUM(AE3:AE55)</f>
        <v>657143</v>
      </c>
      <c r="AF57" s="14">
        <f t="shared" si="203"/>
        <v>0</v>
      </c>
      <c r="AG57" s="14">
        <f t="shared" si="203"/>
        <v>0</v>
      </c>
      <c r="AH57" s="14">
        <f t="shared" si="203"/>
        <v>1484032</v>
      </c>
      <c r="AI57" s="14">
        <f t="shared" si="203"/>
        <v>13287070</v>
      </c>
      <c r="AJ57" s="14">
        <f t="shared" si="203"/>
        <v>1342857</v>
      </c>
      <c r="AK57" s="14">
        <f t="shared" si="203"/>
        <v>13771429</v>
      </c>
      <c r="AL57" s="14">
        <f t="shared" si="203"/>
        <v>3640000</v>
      </c>
      <c r="AM57" s="14">
        <f t="shared" si="203"/>
        <v>11769746</v>
      </c>
      <c r="AN57" s="14">
        <f t="shared" si="203"/>
        <v>111945520</v>
      </c>
      <c r="AO57" s="14">
        <f t="shared" si="203"/>
        <v>657143</v>
      </c>
      <c r="AP57" s="14">
        <f t="shared" si="203"/>
        <v>0</v>
      </c>
      <c r="AQ57" s="14">
        <f t="shared" si="203"/>
        <v>0</v>
      </c>
      <c r="AR57" s="14">
        <f t="shared" si="203"/>
        <v>1484032</v>
      </c>
      <c r="AS57" s="14">
        <f t="shared" si="203"/>
        <v>13287070</v>
      </c>
      <c r="AT57" s="14">
        <f t="shared" si="203"/>
        <v>1342857</v>
      </c>
      <c r="AU57" s="14">
        <f t="shared" si="203"/>
        <v>13771429</v>
      </c>
      <c r="AV57" s="14">
        <f t="shared" si="203"/>
        <v>3640000</v>
      </c>
      <c r="AW57" s="14">
        <f t="shared" si="203"/>
        <v>11769746</v>
      </c>
      <c r="AX57" s="14">
        <f t="shared" si="203"/>
        <v>111945520</v>
      </c>
      <c r="AY57" s="14">
        <f t="shared" si="203"/>
        <v>657143</v>
      </c>
      <c r="AZ57" s="14">
        <f t="shared" si="203"/>
        <v>0</v>
      </c>
      <c r="BA57" s="14">
        <f t="shared" si="203"/>
        <v>21123000</v>
      </c>
      <c r="BB57" s="14">
        <f t="shared" si="203"/>
        <v>1484032</v>
      </c>
      <c r="BC57" s="14">
        <f t="shared" si="203"/>
        <v>15001356</v>
      </c>
      <c r="BD57" s="14">
        <f t="shared" si="203"/>
        <v>1342857</v>
      </c>
      <c r="BE57" s="14">
        <f t="shared" si="203"/>
        <v>13771429</v>
      </c>
      <c r="BF57" s="14">
        <f t="shared" si="203"/>
        <v>3640000</v>
      </c>
      <c r="BG57" s="14">
        <f t="shared" si="203"/>
        <v>11769746</v>
      </c>
      <c r="BH57" s="14">
        <f t="shared" si="203"/>
        <v>111945520</v>
      </c>
      <c r="BI57" s="14">
        <f t="shared" si="203"/>
        <v>657143</v>
      </c>
      <c r="BJ57" s="14">
        <f t="shared" si="203"/>
        <v>0</v>
      </c>
      <c r="BK57" s="14">
        <f t="shared" si="203"/>
        <v>0</v>
      </c>
      <c r="BL57" s="15">
        <f t="shared" si="203"/>
        <v>1484032</v>
      </c>
      <c r="BM57" s="16">
        <f t="shared" ref="BM57:CB57" si="204">SUM(BM3:BM55)</f>
        <v>13512275</v>
      </c>
      <c r="BN57" s="16">
        <f t="shared" si="204"/>
        <v>5861286</v>
      </c>
      <c r="BO57" s="16">
        <f t="shared" si="204"/>
        <v>76403523</v>
      </c>
      <c r="BP57" s="16">
        <f t="shared" si="204"/>
        <v>3640000</v>
      </c>
      <c r="BQ57" s="16">
        <f t="shared" si="204"/>
        <v>11769746</v>
      </c>
      <c r="BR57" s="16">
        <f t="shared" si="204"/>
        <v>165444432</v>
      </c>
      <c r="BS57" s="16">
        <f t="shared" si="204"/>
        <v>657143</v>
      </c>
      <c r="BT57" s="16">
        <f t="shared" si="204"/>
        <v>0</v>
      </c>
      <c r="BU57" s="16">
        <f t="shared" si="204"/>
        <v>0</v>
      </c>
      <c r="BV57" s="16">
        <f t="shared" si="204"/>
        <v>1484032</v>
      </c>
      <c r="BW57" s="16">
        <f t="shared" si="204"/>
        <v>19372784</v>
      </c>
      <c r="BX57" s="16">
        <f t="shared" si="204"/>
        <v>1342857</v>
      </c>
      <c r="BY57" s="16">
        <f t="shared" si="204"/>
        <v>13771429</v>
      </c>
      <c r="BZ57" s="16">
        <f t="shared" si="204"/>
        <v>3640000</v>
      </c>
      <c r="CA57" s="16">
        <f t="shared" si="204"/>
        <v>11769746</v>
      </c>
      <c r="CB57" s="16">
        <f t="shared" si="204"/>
        <v>204244533</v>
      </c>
    </row>
    <row r="58" spans="1:80" ht="13.5" thickBot="1">
      <c r="A58" s="17"/>
      <c r="B58" s="8"/>
      <c r="C58" s="8"/>
      <c r="D58" s="8"/>
      <c r="E58" s="8"/>
      <c r="F58" s="8"/>
      <c r="G58" s="8"/>
      <c r="H58" s="8"/>
      <c r="I58" s="8"/>
      <c r="J58" s="8"/>
      <c r="K58" s="8"/>
      <c r="L58" s="18"/>
      <c r="M58" s="18"/>
      <c r="N58" s="18"/>
      <c r="O58" s="1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</row>
    <row r="59" spans="1:80" ht="26.25" thickBot="1">
      <c r="A59" s="20" t="s">
        <v>2</v>
      </c>
      <c r="B59" s="21" t="s">
        <v>3</v>
      </c>
      <c r="C59" s="21" t="s">
        <v>4</v>
      </c>
      <c r="D59" s="21"/>
      <c r="E59" s="41" t="s">
        <v>215</v>
      </c>
      <c r="F59" s="371" t="s">
        <v>216</v>
      </c>
      <c r="G59" s="371"/>
      <c r="H59" s="218" t="s">
        <v>33</v>
      </c>
      <c r="I59" s="218" t="s">
        <v>34</v>
      </c>
      <c r="J59" s="219" t="s">
        <v>35</v>
      </c>
      <c r="K59" s="220" t="s">
        <v>7</v>
      </c>
      <c r="L59" s="221" t="s">
        <v>53</v>
      </c>
      <c r="M59" s="254" t="s">
        <v>9</v>
      </c>
      <c r="N59" s="222" t="s">
        <v>10</v>
      </c>
      <c r="O59" s="222" t="s">
        <v>11</v>
      </c>
      <c r="P59" s="222" t="s">
        <v>12</v>
      </c>
      <c r="Q59" s="222" t="s">
        <v>13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</row>
    <row r="60" spans="1:80" ht="12.75" customHeight="1">
      <c r="A60" s="329" t="s">
        <v>246</v>
      </c>
      <c r="B60" s="372" t="s">
        <v>194</v>
      </c>
      <c r="C60" s="336" t="s">
        <v>181</v>
      </c>
      <c r="D60" s="336" t="s">
        <v>242</v>
      </c>
      <c r="E60" s="359" t="s">
        <v>244</v>
      </c>
      <c r="F60" s="370">
        <v>109.6</v>
      </c>
      <c r="G60" s="370"/>
      <c r="H60" s="359" t="s">
        <v>217</v>
      </c>
      <c r="I60" s="359" t="s">
        <v>206</v>
      </c>
      <c r="J60" s="359">
        <v>2</v>
      </c>
      <c r="K60" s="22" t="s">
        <v>17</v>
      </c>
      <c r="L60" s="23">
        <f>L63*0.35</f>
        <v>5778500</v>
      </c>
      <c r="M60" s="100">
        <v>2013</v>
      </c>
      <c r="N60" s="24">
        <v>33</v>
      </c>
      <c r="O60" s="23">
        <f>O63*0.35</f>
        <v>6239507.2680794317</v>
      </c>
      <c r="P60" s="25">
        <f>L60/N60</f>
        <v>175106.06060606061</v>
      </c>
      <c r="Q60" s="25">
        <f>O60/N60</f>
        <v>189075.97782058883</v>
      </c>
      <c r="R60" s="8"/>
      <c r="S60" s="173">
        <f>M60+N60</f>
        <v>2046</v>
      </c>
      <c r="T60" s="173">
        <f t="shared" ref="T60:AB60" si="205">S60+$N$84</f>
        <v>2079</v>
      </c>
      <c r="U60" s="173">
        <f t="shared" si="205"/>
        <v>2112</v>
      </c>
      <c r="V60" s="173">
        <f t="shared" si="205"/>
        <v>2145</v>
      </c>
      <c r="W60" s="173">
        <f t="shared" si="205"/>
        <v>2178</v>
      </c>
      <c r="X60" s="173">
        <f t="shared" si="205"/>
        <v>2211</v>
      </c>
      <c r="Y60" s="173">
        <f t="shared" si="205"/>
        <v>2244</v>
      </c>
      <c r="Z60" s="173">
        <f t="shared" si="205"/>
        <v>2277</v>
      </c>
      <c r="AA60" s="173">
        <f t="shared" si="205"/>
        <v>2310</v>
      </c>
      <c r="AB60" s="173">
        <f t="shared" si="205"/>
        <v>2343</v>
      </c>
      <c r="AC60" s="8"/>
      <c r="AD60" s="91" t="str">
        <f>IF(ISERROR(HLOOKUP(AD$2,$S60:$AB60,1,FALSE)),"",$L60)</f>
        <v/>
      </c>
      <c r="AE60" s="91" t="str">
        <f t="shared" ref="AE60:CB63" si="206">IF(ISERROR(HLOOKUP(AE$2,$S60:$AB60,1,FALSE)),"",$L60)</f>
        <v/>
      </c>
      <c r="AF60" s="91" t="str">
        <f t="shared" si="206"/>
        <v/>
      </c>
      <c r="AG60" s="91" t="str">
        <f t="shared" si="206"/>
        <v/>
      </c>
      <c r="AH60" s="91" t="str">
        <f t="shared" si="206"/>
        <v/>
      </c>
      <c r="AI60" s="91" t="str">
        <f t="shared" si="206"/>
        <v/>
      </c>
      <c r="AJ60" s="91" t="str">
        <f t="shared" si="206"/>
        <v/>
      </c>
      <c r="AK60" s="91" t="str">
        <f t="shared" si="206"/>
        <v/>
      </c>
      <c r="AL60" s="91" t="str">
        <f t="shared" si="206"/>
        <v/>
      </c>
      <c r="AM60" s="91" t="str">
        <f t="shared" si="206"/>
        <v/>
      </c>
      <c r="AN60" s="91" t="str">
        <f t="shared" si="206"/>
        <v/>
      </c>
      <c r="AO60" s="91" t="str">
        <f t="shared" si="206"/>
        <v/>
      </c>
      <c r="AP60" s="91" t="str">
        <f t="shared" si="206"/>
        <v/>
      </c>
      <c r="AQ60" s="91" t="str">
        <f t="shared" si="206"/>
        <v/>
      </c>
      <c r="AR60" s="91" t="str">
        <f t="shared" si="206"/>
        <v/>
      </c>
      <c r="AS60" s="91" t="str">
        <f t="shared" si="206"/>
        <v/>
      </c>
      <c r="AT60" s="91" t="str">
        <f t="shared" si="206"/>
        <v/>
      </c>
      <c r="AU60" s="91" t="str">
        <f t="shared" si="206"/>
        <v/>
      </c>
      <c r="AV60" s="91" t="str">
        <f t="shared" si="206"/>
        <v/>
      </c>
      <c r="AW60" s="91" t="str">
        <f t="shared" si="206"/>
        <v/>
      </c>
      <c r="AX60" s="91" t="str">
        <f t="shared" si="206"/>
        <v/>
      </c>
      <c r="AY60" s="91" t="str">
        <f t="shared" si="206"/>
        <v/>
      </c>
      <c r="AZ60" s="91" t="str">
        <f t="shared" si="206"/>
        <v/>
      </c>
      <c r="BA60" s="91" t="str">
        <f t="shared" si="206"/>
        <v/>
      </c>
      <c r="BB60" s="91" t="str">
        <f t="shared" si="206"/>
        <v/>
      </c>
      <c r="BC60" s="91" t="str">
        <f t="shared" si="206"/>
        <v/>
      </c>
      <c r="BD60" s="91" t="str">
        <f t="shared" si="206"/>
        <v/>
      </c>
      <c r="BE60" s="91" t="str">
        <f t="shared" si="206"/>
        <v/>
      </c>
      <c r="BF60" s="91" t="str">
        <f t="shared" si="206"/>
        <v/>
      </c>
      <c r="BG60" s="91" t="str">
        <f t="shared" si="206"/>
        <v/>
      </c>
      <c r="BH60" s="91" t="str">
        <f t="shared" si="206"/>
        <v/>
      </c>
      <c r="BI60" s="91" t="str">
        <f t="shared" si="206"/>
        <v/>
      </c>
      <c r="BJ60" s="91" t="str">
        <f t="shared" si="206"/>
        <v/>
      </c>
      <c r="BK60" s="91">
        <f t="shared" si="206"/>
        <v>5778500</v>
      </c>
      <c r="BL60" s="91" t="str">
        <f t="shared" si="206"/>
        <v/>
      </c>
      <c r="BM60" s="91" t="str">
        <f t="shared" si="206"/>
        <v/>
      </c>
      <c r="BN60" s="91" t="str">
        <f t="shared" si="206"/>
        <v/>
      </c>
      <c r="BO60" s="91" t="str">
        <f t="shared" si="206"/>
        <v/>
      </c>
      <c r="BP60" s="91" t="str">
        <f t="shared" si="206"/>
        <v/>
      </c>
      <c r="BQ60" s="91" t="str">
        <f t="shared" si="206"/>
        <v/>
      </c>
      <c r="BR60" s="91" t="str">
        <f t="shared" si="206"/>
        <v/>
      </c>
      <c r="BS60" s="91" t="str">
        <f t="shared" si="206"/>
        <v/>
      </c>
      <c r="BT60" s="91" t="str">
        <f t="shared" si="206"/>
        <v/>
      </c>
      <c r="BU60" s="91" t="str">
        <f t="shared" si="206"/>
        <v/>
      </c>
      <c r="BV60" s="91" t="str">
        <f t="shared" si="206"/>
        <v/>
      </c>
      <c r="BW60" s="91" t="str">
        <f t="shared" si="206"/>
        <v/>
      </c>
      <c r="BX60" s="91" t="str">
        <f t="shared" si="206"/>
        <v/>
      </c>
      <c r="BY60" s="91" t="str">
        <f t="shared" si="206"/>
        <v/>
      </c>
      <c r="BZ60" s="91" t="str">
        <f t="shared" si="206"/>
        <v/>
      </c>
      <c r="CA60" s="91" t="str">
        <f t="shared" si="206"/>
        <v/>
      </c>
      <c r="CB60" s="91" t="str">
        <f>IF(ISERROR(HLOOKUP(CB$2,$S60:$AB60,1,FALSE)),"",$L60)</f>
        <v/>
      </c>
    </row>
    <row r="61" spans="1:80" ht="12.75" customHeight="1">
      <c r="A61" s="329"/>
      <c r="B61" s="334"/>
      <c r="C61" s="337"/>
      <c r="D61" s="337"/>
      <c r="E61" s="354"/>
      <c r="F61" s="358"/>
      <c r="G61" s="358"/>
      <c r="H61" s="354"/>
      <c r="I61" s="354"/>
      <c r="J61" s="354"/>
      <c r="K61" s="26" t="s">
        <v>18</v>
      </c>
      <c r="L61" s="23">
        <f>L63*0.55</f>
        <v>9080500</v>
      </c>
      <c r="M61" s="100">
        <v>2013</v>
      </c>
      <c r="N61" s="59">
        <v>10</v>
      </c>
      <c r="O61" s="23">
        <f>O63*0.55</f>
        <v>9804939.9926962499</v>
      </c>
      <c r="P61" s="91">
        <f>L61/N61</f>
        <v>908050</v>
      </c>
      <c r="Q61" s="91">
        <f>O61/N61</f>
        <v>980493.99926962494</v>
      </c>
      <c r="R61" s="8"/>
      <c r="S61" s="173">
        <f t="shared" ref="S61:S62" si="207">M61+N61</f>
        <v>2023</v>
      </c>
      <c r="T61" s="173">
        <f t="shared" ref="T61:AB61" si="208">S61+$N$85</f>
        <v>2033</v>
      </c>
      <c r="U61" s="173">
        <f t="shared" si="208"/>
        <v>2043</v>
      </c>
      <c r="V61" s="173">
        <f t="shared" si="208"/>
        <v>2053</v>
      </c>
      <c r="W61" s="173">
        <f t="shared" si="208"/>
        <v>2063</v>
      </c>
      <c r="X61" s="173">
        <f t="shared" si="208"/>
        <v>2073</v>
      </c>
      <c r="Y61" s="173">
        <f t="shared" si="208"/>
        <v>2083</v>
      </c>
      <c r="Z61" s="173">
        <f t="shared" si="208"/>
        <v>2093</v>
      </c>
      <c r="AA61" s="173">
        <f t="shared" si="208"/>
        <v>2103</v>
      </c>
      <c r="AB61" s="173">
        <f t="shared" si="208"/>
        <v>2113</v>
      </c>
      <c r="AC61" s="8"/>
      <c r="AD61" s="91" t="str">
        <f t="shared" ref="AD61:AS63" si="209">IF(ISERROR(HLOOKUP(AD$2,$S61:$AB61,1,FALSE)),"",$L61)</f>
        <v/>
      </c>
      <c r="AE61" s="91" t="str">
        <f t="shared" si="206"/>
        <v/>
      </c>
      <c r="AF61" s="91" t="str">
        <f t="shared" si="206"/>
        <v/>
      </c>
      <c r="AG61" s="91" t="str">
        <f t="shared" si="206"/>
        <v/>
      </c>
      <c r="AH61" s="91" t="str">
        <f t="shared" si="206"/>
        <v/>
      </c>
      <c r="AI61" s="91" t="str">
        <f t="shared" si="206"/>
        <v/>
      </c>
      <c r="AJ61" s="91" t="str">
        <f t="shared" si="206"/>
        <v/>
      </c>
      <c r="AK61" s="91" t="str">
        <f t="shared" si="206"/>
        <v/>
      </c>
      <c r="AL61" s="91" t="str">
        <f t="shared" si="206"/>
        <v/>
      </c>
      <c r="AM61" s="91" t="str">
        <f t="shared" si="206"/>
        <v/>
      </c>
      <c r="AN61" s="91">
        <f t="shared" si="206"/>
        <v>9080500</v>
      </c>
      <c r="AO61" s="91" t="str">
        <f t="shared" si="206"/>
        <v/>
      </c>
      <c r="AP61" s="91" t="str">
        <f t="shared" si="206"/>
        <v/>
      </c>
      <c r="AQ61" s="91" t="str">
        <f t="shared" si="206"/>
        <v/>
      </c>
      <c r="AR61" s="91" t="str">
        <f t="shared" si="206"/>
        <v/>
      </c>
      <c r="AS61" s="91" t="str">
        <f t="shared" si="206"/>
        <v/>
      </c>
      <c r="AT61" s="91" t="str">
        <f t="shared" si="206"/>
        <v/>
      </c>
      <c r="AU61" s="91" t="str">
        <f t="shared" si="206"/>
        <v/>
      </c>
      <c r="AV61" s="91" t="str">
        <f t="shared" si="206"/>
        <v/>
      </c>
      <c r="AW61" s="91" t="str">
        <f t="shared" si="206"/>
        <v/>
      </c>
      <c r="AX61" s="91">
        <f t="shared" si="206"/>
        <v>9080500</v>
      </c>
      <c r="AY61" s="91" t="str">
        <f t="shared" si="206"/>
        <v/>
      </c>
      <c r="AZ61" s="91" t="str">
        <f t="shared" si="206"/>
        <v/>
      </c>
      <c r="BA61" s="91" t="str">
        <f t="shared" si="206"/>
        <v/>
      </c>
      <c r="BB61" s="91" t="str">
        <f t="shared" si="206"/>
        <v/>
      </c>
      <c r="BC61" s="91" t="str">
        <f t="shared" si="206"/>
        <v/>
      </c>
      <c r="BD61" s="91" t="str">
        <f t="shared" si="206"/>
        <v/>
      </c>
      <c r="BE61" s="91" t="str">
        <f t="shared" si="206"/>
        <v/>
      </c>
      <c r="BF61" s="91" t="str">
        <f t="shared" si="206"/>
        <v/>
      </c>
      <c r="BG61" s="91" t="str">
        <f t="shared" si="206"/>
        <v/>
      </c>
      <c r="BH61" s="91">
        <f t="shared" si="206"/>
        <v>9080500</v>
      </c>
      <c r="BI61" s="91" t="str">
        <f t="shared" si="206"/>
        <v/>
      </c>
      <c r="BJ61" s="91" t="str">
        <f t="shared" si="206"/>
        <v/>
      </c>
      <c r="BK61" s="91" t="str">
        <f t="shared" si="206"/>
        <v/>
      </c>
      <c r="BL61" s="91" t="str">
        <f t="shared" si="206"/>
        <v/>
      </c>
      <c r="BM61" s="91" t="str">
        <f t="shared" si="206"/>
        <v/>
      </c>
      <c r="BN61" s="91" t="str">
        <f t="shared" si="206"/>
        <v/>
      </c>
      <c r="BO61" s="91" t="str">
        <f t="shared" si="206"/>
        <v/>
      </c>
      <c r="BP61" s="91" t="str">
        <f t="shared" si="206"/>
        <v/>
      </c>
      <c r="BQ61" s="91" t="str">
        <f t="shared" si="206"/>
        <v/>
      </c>
      <c r="BR61" s="91">
        <f t="shared" si="206"/>
        <v>9080500</v>
      </c>
      <c r="BS61" s="91" t="str">
        <f t="shared" si="206"/>
        <v/>
      </c>
      <c r="BT61" s="91" t="str">
        <f t="shared" si="206"/>
        <v/>
      </c>
      <c r="BU61" s="91" t="str">
        <f t="shared" si="206"/>
        <v/>
      </c>
      <c r="BV61" s="91" t="str">
        <f t="shared" si="206"/>
        <v/>
      </c>
      <c r="BW61" s="91" t="str">
        <f t="shared" si="206"/>
        <v/>
      </c>
      <c r="BX61" s="91" t="str">
        <f t="shared" si="206"/>
        <v/>
      </c>
      <c r="BY61" s="91" t="str">
        <f t="shared" si="206"/>
        <v/>
      </c>
      <c r="BZ61" s="91" t="str">
        <f t="shared" si="206"/>
        <v/>
      </c>
      <c r="CA61" s="91" t="str">
        <f t="shared" si="206"/>
        <v/>
      </c>
      <c r="CB61" s="91">
        <f t="shared" si="206"/>
        <v>9080500</v>
      </c>
    </row>
    <row r="62" spans="1:80" ht="12.75" customHeight="1">
      <c r="A62" s="329"/>
      <c r="B62" s="334"/>
      <c r="C62" s="337"/>
      <c r="D62" s="337"/>
      <c r="E62" s="354"/>
      <c r="F62" s="358"/>
      <c r="G62" s="358"/>
      <c r="H62" s="354"/>
      <c r="I62" s="354"/>
      <c r="J62" s="354"/>
      <c r="K62" s="26" t="s">
        <v>37</v>
      </c>
      <c r="L62" s="23">
        <f>L63*0.1</f>
        <v>1651000</v>
      </c>
      <c r="M62" s="100">
        <v>2013</v>
      </c>
      <c r="N62" s="59">
        <v>5</v>
      </c>
      <c r="O62" s="23">
        <f>O63*0.1</f>
        <v>1782716.3623084091</v>
      </c>
      <c r="P62" s="91">
        <f>L62/N62</f>
        <v>330200</v>
      </c>
      <c r="Q62" s="91">
        <f>O62/N62</f>
        <v>356543.2724616818</v>
      </c>
      <c r="R62" s="8"/>
      <c r="S62" s="173">
        <f t="shared" si="207"/>
        <v>2018</v>
      </c>
      <c r="T62" s="173">
        <f t="shared" ref="T62:AB62" si="210">S62+$N$86</f>
        <v>2023</v>
      </c>
      <c r="U62" s="173">
        <f t="shared" si="210"/>
        <v>2028</v>
      </c>
      <c r="V62" s="173">
        <f t="shared" si="210"/>
        <v>2033</v>
      </c>
      <c r="W62" s="173">
        <f t="shared" si="210"/>
        <v>2038</v>
      </c>
      <c r="X62" s="173">
        <f t="shared" si="210"/>
        <v>2043</v>
      </c>
      <c r="Y62" s="173">
        <f t="shared" si="210"/>
        <v>2048</v>
      </c>
      <c r="Z62" s="173">
        <f t="shared" si="210"/>
        <v>2053</v>
      </c>
      <c r="AA62" s="173">
        <f t="shared" si="210"/>
        <v>2058</v>
      </c>
      <c r="AB62" s="173">
        <f t="shared" si="210"/>
        <v>2063</v>
      </c>
      <c r="AC62" s="8"/>
      <c r="AD62" s="91" t="str">
        <f t="shared" si="209"/>
        <v/>
      </c>
      <c r="AE62" s="91" t="str">
        <f t="shared" si="209"/>
        <v/>
      </c>
      <c r="AF62" s="91" t="str">
        <f t="shared" si="209"/>
        <v/>
      </c>
      <c r="AG62" s="91" t="str">
        <f t="shared" si="209"/>
        <v/>
      </c>
      <c r="AH62" s="91" t="str">
        <f t="shared" si="209"/>
        <v/>
      </c>
      <c r="AI62" s="91">
        <f t="shared" si="209"/>
        <v>1651000</v>
      </c>
      <c r="AJ62" s="91" t="str">
        <f t="shared" si="209"/>
        <v/>
      </c>
      <c r="AK62" s="91" t="str">
        <f t="shared" si="209"/>
        <v/>
      </c>
      <c r="AL62" s="91" t="str">
        <f t="shared" si="209"/>
        <v/>
      </c>
      <c r="AM62" s="91" t="str">
        <f t="shared" si="209"/>
        <v/>
      </c>
      <c r="AN62" s="91">
        <f t="shared" si="209"/>
        <v>1651000</v>
      </c>
      <c r="AO62" s="91" t="str">
        <f t="shared" si="209"/>
        <v/>
      </c>
      <c r="AP62" s="91" t="str">
        <f t="shared" si="209"/>
        <v/>
      </c>
      <c r="AQ62" s="91" t="str">
        <f t="shared" si="209"/>
        <v/>
      </c>
      <c r="AR62" s="91" t="str">
        <f t="shared" si="209"/>
        <v/>
      </c>
      <c r="AS62" s="91">
        <f t="shared" si="209"/>
        <v>1651000</v>
      </c>
      <c r="AT62" s="91" t="str">
        <f t="shared" si="206"/>
        <v/>
      </c>
      <c r="AU62" s="91" t="str">
        <f t="shared" si="206"/>
        <v/>
      </c>
      <c r="AV62" s="91" t="str">
        <f t="shared" si="206"/>
        <v/>
      </c>
      <c r="AW62" s="91" t="str">
        <f t="shared" si="206"/>
        <v/>
      </c>
      <c r="AX62" s="91">
        <f t="shared" si="206"/>
        <v>1651000</v>
      </c>
      <c r="AY62" s="91" t="str">
        <f t="shared" si="206"/>
        <v/>
      </c>
      <c r="AZ62" s="91" t="str">
        <f t="shared" si="206"/>
        <v/>
      </c>
      <c r="BA62" s="91" t="str">
        <f t="shared" si="206"/>
        <v/>
      </c>
      <c r="BB62" s="91" t="str">
        <f t="shared" si="206"/>
        <v/>
      </c>
      <c r="BC62" s="91">
        <f t="shared" si="206"/>
        <v>1651000</v>
      </c>
      <c r="BD62" s="91" t="str">
        <f t="shared" si="206"/>
        <v/>
      </c>
      <c r="BE62" s="91" t="str">
        <f t="shared" si="206"/>
        <v/>
      </c>
      <c r="BF62" s="91" t="str">
        <f t="shared" si="206"/>
        <v/>
      </c>
      <c r="BG62" s="91" t="str">
        <f t="shared" si="206"/>
        <v/>
      </c>
      <c r="BH62" s="91">
        <f t="shared" si="206"/>
        <v>1651000</v>
      </c>
      <c r="BI62" s="91" t="str">
        <f t="shared" si="206"/>
        <v/>
      </c>
      <c r="BJ62" s="91" t="str">
        <f t="shared" si="206"/>
        <v/>
      </c>
      <c r="BK62" s="91" t="str">
        <f t="shared" si="206"/>
        <v/>
      </c>
      <c r="BL62" s="91" t="str">
        <f t="shared" si="206"/>
        <v/>
      </c>
      <c r="BM62" s="91">
        <f t="shared" si="206"/>
        <v>1651000</v>
      </c>
      <c r="BN62" s="91" t="str">
        <f t="shared" si="206"/>
        <v/>
      </c>
      <c r="BO62" s="91" t="str">
        <f t="shared" si="206"/>
        <v/>
      </c>
      <c r="BP62" s="91" t="str">
        <f t="shared" si="206"/>
        <v/>
      </c>
      <c r="BQ62" s="91" t="str">
        <f t="shared" si="206"/>
        <v/>
      </c>
      <c r="BR62" s="91">
        <f t="shared" si="206"/>
        <v>1651000</v>
      </c>
      <c r="BS62" s="91" t="str">
        <f t="shared" si="206"/>
        <v/>
      </c>
      <c r="BT62" s="91" t="str">
        <f t="shared" si="206"/>
        <v/>
      </c>
      <c r="BU62" s="91" t="str">
        <f t="shared" si="206"/>
        <v/>
      </c>
      <c r="BV62" s="91" t="str">
        <f t="shared" si="206"/>
        <v/>
      </c>
      <c r="BW62" s="91">
        <f t="shared" si="206"/>
        <v>1651000</v>
      </c>
      <c r="BX62" s="91" t="str">
        <f t="shared" si="206"/>
        <v/>
      </c>
      <c r="BY62" s="91" t="str">
        <f t="shared" si="206"/>
        <v/>
      </c>
      <c r="BZ62" s="91" t="str">
        <f t="shared" si="206"/>
        <v/>
      </c>
      <c r="CA62" s="91" t="str">
        <f t="shared" si="206"/>
        <v/>
      </c>
      <c r="CB62" s="91">
        <f t="shared" si="206"/>
        <v>1651000</v>
      </c>
    </row>
    <row r="63" spans="1:80" ht="12.75" customHeight="1" thickBot="1">
      <c r="A63" s="330"/>
      <c r="B63" s="334"/>
      <c r="C63" s="337"/>
      <c r="D63" s="337"/>
      <c r="E63" s="354"/>
      <c r="F63" s="358"/>
      <c r="G63" s="358"/>
      <c r="H63" s="354"/>
      <c r="I63" s="354"/>
      <c r="J63" s="354"/>
      <c r="K63" s="28" t="s">
        <v>38</v>
      </c>
      <c r="L63" s="29">
        <v>16510000</v>
      </c>
      <c r="M63" s="100"/>
      <c r="N63" s="173"/>
      <c r="O63" s="29">
        <v>17827163.623084091</v>
      </c>
      <c r="P63" s="30">
        <f>SUM(P60:P62)</f>
        <v>1413356.0606060605</v>
      </c>
      <c r="Q63" s="30">
        <f>SUM(Q60:Q62)</f>
        <v>1526113.2495518955</v>
      </c>
      <c r="R63" s="8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8"/>
      <c r="AD63" s="91" t="str">
        <f t="shared" si="209"/>
        <v/>
      </c>
      <c r="AE63" s="91" t="str">
        <f t="shared" si="209"/>
        <v/>
      </c>
      <c r="AF63" s="91" t="str">
        <f t="shared" si="209"/>
        <v/>
      </c>
      <c r="AG63" s="91" t="str">
        <f t="shared" si="209"/>
        <v/>
      </c>
      <c r="AH63" s="91" t="str">
        <f t="shared" si="209"/>
        <v/>
      </c>
      <c r="AI63" s="91" t="str">
        <f t="shared" si="209"/>
        <v/>
      </c>
      <c r="AJ63" s="91" t="str">
        <f t="shared" si="209"/>
        <v/>
      </c>
      <c r="AK63" s="91" t="str">
        <f t="shared" si="209"/>
        <v/>
      </c>
      <c r="AL63" s="91" t="str">
        <f t="shared" si="209"/>
        <v/>
      </c>
      <c r="AM63" s="91" t="str">
        <f t="shared" si="209"/>
        <v/>
      </c>
      <c r="AN63" s="91" t="str">
        <f t="shared" si="209"/>
        <v/>
      </c>
      <c r="AO63" s="91" t="str">
        <f t="shared" si="209"/>
        <v/>
      </c>
      <c r="AP63" s="91" t="str">
        <f t="shared" si="209"/>
        <v/>
      </c>
      <c r="AQ63" s="91" t="str">
        <f t="shared" si="209"/>
        <v/>
      </c>
      <c r="AR63" s="91" t="str">
        <f t="shared" si="209"/>
        <v/>
      </c>
      <c r="AS63" s="91" t="str">
        <f t="shared" si="209"/>
        <v/>
      </c>
      <c r="AT63" s="91" t="str">
        <f t="shared" si="206"/>
        <v/>
      </c>
      <c r="AU63" s="91" t="str">
        <f t="shared" si="206"/>
        <v/>
      </c>
      <c r="AV63" s="91" t="str">
        <f t="shared" si="206"/>
        <v/>
      </c>
      <c r="AW63" s="91" t="str">
        <f t="shared" si="206"/>
        <v/>
      </c>
      <c r="AX63" s="91" t="str">
        <f t="shared" si="206"/>
        <v/>
      </c>
      <c r="AY63" s="91" t="str">
        <f t="shared" si="206"/>
        <v/>
      </c>
      <c r="AZ63" s="91" t="str">
        <f t="shared" si="206"/>
        <v/>
      </c>
      <c r="BA63" s="91" t="str">
        <f t="shared" si="206"/>
        <v/>
      </c>
      <c r="BB63" s="91" t="str">
        <f t="shared" si="206"/>
        <v/>
      </c>
      <c r="BC63" s="91" t="str">
        <f t="shared" si="206"/>
        <v/>
      </c>
      <c r="BD63" s="91" t="str">
        <f t="shared" si="206"/>
        <v/>
      </c>
      <c r="BE63" s="91" t="str">
        <f t="shared" si="206"/>
        <v/>
      </c>
      <c r="BF63" s="91" t="str">
        <f t="shared" si="206"/>
        <v/>
      </c>
      <c r="BG63" s="91" t="str">
        <f t="shared" si="206"/>
        <v/>
      </c>
      <c r="BH63" s="91" t="str">
        <f t="shared" si="206"/>
        <v/>
      </c>
      <c r="BI63" s="91" t="str">
        <f t="shared" si="206"/>
        <v/>
      </c>
      <c r="BJ63" s="91" t="str">
        <f t="shared" si="206"/>
        <v/>
      </c>
      <c r="BK63" s="91" t="str">
        <f t="shared" si="206"/>
        <v/>
      </c>
      <c r="BL63" s="91" t="str">
        <f t="shared" si="206"/>
        <v/>
      </c>
      <c r="BM63" s="91" t="str">
        <f t="shared" si="206"/>
        <v/>
      </c>
      <c r="BN63" s="91" t="str">
        <f t="shared" si="206"/>
        <v/>
      </c>
      <c r="BO63" s="91" t="str">
        <f t="shared" si="206"/>
        <v/>
      </c>
      <c r="BP63" s="91" t="str">
        <f t="shared" si="206"/>
        <v/>
      </c>
      <c r="BQ63" s="91" t="str">
        <f t="shared" si="206"/>
        <v/>
      </c>
      <c r="BR63" s="91" t="str">
        <f t="shared" si="206"/>
        <v/>
      </c>
      <c r="BS63" s="91" t="str">
        <f t="shared" si="206"/>
        <v/>
      </c>
      <c r="BT63" s="91" t="str">
        <f t="shared" si="206"/>
        <v/>
      </c>
      <c r="BU63" s="91" t="str">
        <f t="shared" si="206"/>
        <v/>
      </c>
      <c r="BV63" s="91" t="str">
        <f t="shared" si="206"/>
        <v/>
      </c>
      <c r="BW63" s="91" t="str">
        <f t="shared" si="206"/>
        <v/>
      </c>
      <c r="BX63" s="91" t="str">
        <f t="shared" si="206"/>
        <v/>
      </c>
      <c r="BY63" s="91" t="str">
        <f t="shared" si="206"/>
        <v/>
      </c>
      <c r="BZ63" s="91" t="str">
        <f t="shared" si="206"/>
        <v/>
      </c>
      <c r="CA63" s="91" t="str">
        <f t="shared" si="206"/>
        <v/>
      </c>
      <c r="CB63" s="91" t="str">
        <f t="shared" si="206"/>
        <v/>
      </c>
    </row>
    <row r="64" spans="1:80" ht="12.75" customHeight="1">
      <c r="A64" s="328" t="s">
        <v>247</v>
      </c>
      <c r="B64" s="334" t="s">
        <v>195</v>
      </c>
      <c r="C64" s="337" t="s">
        <v>170</v>
      </c>
      <c r="D64" s="337" t="s">
        <v>242</v>
      </c>
      <c r="E64" s="354" t="s">
        <v>244</v>
      </c>
      <c r="F64" s="358">
        <v>71.84</v>
      </c>
      <c r="G64" s="358"/>
      <c r="H64" s="354" t="s">
        <v>218</v>
      </c>
      <c r="I64" s="354" t="s">
        <v>207</v>
      </c>
      <c r="J64" s="354">
        <v>2</v>
      </c>
      <c r="K64" s="22" t="s">
        <v>17</v>
      </c>
      <c r="L64" s="23">
        <f>L67*0.35</f>
        <v>5778500</v>
      </c>
      <c r="M64" s="100">
        <v>2013</v>
      </c>
      <c r="N64" s="24">
        <v>33</v>
      </c>
      <c r="O64" s="23">
        <f>O67*0.35</f>
        <v>6239507.2680794317</v>
      </c>
      <c r="P64" s="25">
        <f>L64/N64</f>
        <v>175106.06060606061</v>
      </c>
      <c r="Q64" s="25">
        <f>O64/N64</f>
        <v>189075.97782058883</v>
      </c>
      <c r="R64" s="8"/>
      <c r="S64" s="173">
        <f>M64+N64</f>
        <v>2046</v>
      </c>
      <c r="T64" s="173">
        <f t="shared" ref="T64:AB64" si="211">S64+$N$84</f>
        <v>2079</v>
      </c>
      <c r="U64" s="173">
        <f t="shared" si="211"/>
        <v>2112</v>
      </c>
      <c r="V64" s="173">
        <f t="shared" si="211"/>
        <v>2145</v>
      </c>
      <c r="W64" s="173">
        <f t="shared" si="211"/>
        <v>2178</v>
      </c>
      <c r="X64" s="173">
        <f t="shared" si="211"/>
        <v>2211</v>
      </c>
      <c r="Y64" s="173">
        <f t="shared" si="211"/>
        <v>2244</v>
      </c>
      <c r="Z64" s="173">
        <f t="shared" si="211"/>
        <v>2277</v>
      </c>
      <c r="AA64" s="173">
        <f t="shared" si="211"/>
        <v>2310</v>
      </c>
      <c r="AB64" s="173">
        <f t="shared" si="211"/>
        <v>2343</v>
      </c>
      <c r="AC64" s="8"/>
      <c r="AD64" s="91" t="str">
        <f>IF(ISERROR(HLOOKUP(AD$2,$S64:$AB64,1,FALSE)),"",$L64)</f>
        <v/>
      </c>
      <c r="AE64" s="91" t="str">
        <f t="shared" ref="AE64:CB70" si="212">IF(ISERROR(HLOOKUP(AE$2,$S64:$AB64,1,FALSE)),"",$L64)</f>
        <v/>
      </c>
      <c r="AF64" s="91" t="str">
        <f t="shared" si="212"/>
        <v/>
      </c>
      <c r="AG64" s="91" t="str">
        <f t="shared" si="212"/>
        <v/>
      </c>
      <c r="AH64" s="91" t="str">
        <f t="shared" si="212"/>
        <v/>
      </c>
      <c r="AI64" s="91" t="str">
        <f t="shared" si="212"/>
        <v/>
      </c>
      <c r="AJ64" s="91" t="str">
        <f t="shared" si="212"/>
        <v/>
      </c>
      <c r="AK64" s="91" t="str">
        <f t="shared" si="212"/>
        <v/>
      </c>
      <c r="AL64" s="91" t="str">
        <f t="shared" si="212"/>
        <v/>
      </c>
      <c r="AM64" s="91" t="str">
        <f t="shared" si="212"/>
        <v/>
      </c>
      <c r="AN64" s="91" t="str">
        <f t="shared" si="212"/>
        <v/>
      </c>
      <c r="AO64" s="91" t="str">
        <f t="shared" si="212"/>
        <v/>
      </c>
      <c r="AP64" s="91" t="str">
        <f t="shared" si="212"/>
        <v/>
      </c>
      <c r="AQ64" s="91" t="str">
        <f t="shared" si="212"/>
        <v/>
      </c>
      <c r="AR64" s="91" t="str">
        <f t="shared" si="212"/>
        <v/>
      </c>
      <c r="AS64" s="91" t="str">
        <f t="shared" si="212"/>
        <v/>
      </c>
      <c r="AT64" s="91" t="str">
        <f t="shared" si="212"/>
        <v/>
      </c>
      <c r="AU64" s="91" t="str">
        <f t="shared" si="212"/>
        <v/>
      </c>
      <c r="AV64" s="91" t="str">
        <f t="shared" si="212"/>
        <v/>
      </c>
      <c r="AW64" s="91" t="str">
        <f t="shared" si="212"/>
        <v/>
      </c>
      <c r="AX64" s="91" t="str">
        <f t="shared" si="212"/>
        <v/>
      </c>
      <c r="AY64" s="91" t="str">
        <f t="shared" si="212"/>
        <v/>
      </c>
      <c r="AZ64" s="91" t="str">
        <f t="shared" si="212"/>
        <v/>
      </c>
      <c r="BA64" s="91" t="str">
        <f t="shared" si="212"/>
        <v/>
      </c>
      <c r="BB64" s="91" t="str">
        <f t="shared" si="212"/>
        <v/>
      </c>
      <c r="BC64" s="91" t="str">
        <f t="shared" si="212"/>
        <v/>
      </c>
      <c r="BD64" s="91" t="str">
        <f t="shared" si="212"/>
        <v/>
      </c>
      <c r="BE64" s="91" t="str">
        <f t="shared" si="212"/>
        <v/>
      </c>
      <c r="BF64" s="91" t="str">
        <f t="shared" si="212"/>
        <v/>
      </c>
      <c r="BG64" s="91" t="str">
        <f t="shared" si="212"/>
        <v/>
      </c>
      <c r="BH64" s="91" t="str">
        <f t="shared" si="212"/>
        <v/>
      </c>
      <c r="BI64" s="91" t="str">
        <f t="shared" si="212"/>
        <v/>
      </c>
      <c r="BJ64" s="91" t="str">
        <f t="shared" si="212"/>
        <v/>
      </c>
      <c r="BK64" s="91">
        <f t="shared" si="212"/>
        <v>5778500</v>
      </c>
      <c r="BL64" s="91" t="str">
        <f t="shared" si="212"/>
        <v/>
      </c>
      <c r="BM64" s="91" t="str">
        <f t="shared" si="212"/>
        <v/>
      </c>
      <c r="BN64" s="91" t="str">
        <f t="shared" si="212"/>
        <v/>
      </c>
      <c r="BO64" s="91" t="str">
        <f t="shared" si="212"/>
        <v/>
      </c>
      <c r="BP64" s="91" t="str">
        <f t="shared" si="212"/>
        <v/>
      </c>
      <c r="BQ64" s="91" t="str">
        <f t="shared" si="212"/>
        <v/>
      </c>
      <c r="BR64" s="91" t="str">
        <f t="shared" si="212"/>
        <v/>
      </c>
      <c r="BS64" s="91" t="str">
        <f t="shared" si="212"/>
        <v/>
      </c>
      <c r="BT64" s="91" t="str">
        <f t="shared" si="212"/>
        <v/>
      </c>
      <c r="BU64" s="91" t="str">
        <f t="shared" si="212"/>
        <v/>
      </c>
      <c r="BV64" s="91" t="str">
        <f t="shared" si="212"/>
        <v/>
      </c>
      <c r="BW64" s="91" t="str">
        <f t="shared" si="212"/>
        <v/>
      </c>
      <c r="BX64" s="91" t="str">
        <f t="shared" si="212"/>
        <v/>
      </c>
      <c r="BY64" s="91" t="str">
        <f t="shared" si="212"/>
        <v/>
      </c>
      <c r="BZ64" s="91" t="str">
        <f t="shared" si="212"/>
        <v/>
      </c>
      <c r="CA64" s="91" t="str">
        <f t="shared" si="212"/>
        <v/>
      </c>
      <c r="CB64" s="91" t="str">
        <f t="shared" si="212"/>
        <v/>
      </c>
    </row>
    <row r="65" spans="1:80" ht="12.75" customHeight="1">
      <c r="A65" s="329"/>
      <c r="B65" s="334"/>
      <c r="C65" s="337"/>
      <c r="D65" s="337"/>
      <c r="E65" s="354"/>
      <c r="F65" s="358"/>
      <c r="G65" s="358"/>
      <c r="H65" s="354"/>
      <c r="I65" s="354"/>
      <c r="J65" s="354"/>
      <c r="K65" s="26" t="s">
        <v>18</v>
      </c>
      <c r="L65" s="23">
        <f>L67*0.55</f>
        <v>9080500</v>
      </c>
      <c r="M65" s="100">
        <v>2013</v>
      </c>
      <c r="N65" s="59">
        <v>10</v>
      </c>
      <c r="O65" s="23">
        <f>O67*0.55</f>
        <v>9804939.9926962499</v>
      </c>
      <c r="P65" s="91">
        <f>L65/N65</f>
        <v>908050</v>
      </c>
      <c r="Q65" s="91">
        <f>O65/N65</f>
        <v>980493.99926962494</v>
      </c>
      <c r="R65" s="8"/>
      <c r="S65" s="173">
        <f t="shared" ref="S65:S66" si="213">M65+N65</f>
        <v>2023</v>
      </c>
      <c r="T65" s="173">
        <f t="shared" ref="T65:AB65" si="214">S65+$N$85</f>
        <v>2033</v>
      </c>
      <c r="U65" s="173">
        <f t="shared" si="214"/>
        <v>2043</v>
      </c>
      <c r="V65" s="173">
        <f t="shared" si="214"/>
        <v>2053</v>
      </c>
      <c r="W65" s="173">
        <f t="shared" si="214"/>
        <v>2063</v>
      </c>
      <c r="X65" s="173">
        <f t="shared" si="214"/>
        <v>2073</v>
      </c>
      <c r="Y65" s="173">
        <f t="shared" si="214"/>
        <v>2083</v>
      </c>
      <c r="Z65" s="173">
        <f t="shared" si="214"/>
        <v>2093</v>
      </c>
      <c r="AA65" s="173">
        <f t="shared" si="214"/>
        <v>2103</v>
      </c>
      <c r="AB65" s="173">
        <f t="shared" si="214"/>
        <v>2113</v>
      </c>
      <c r="AC65" s="8"/>
      <c r="AD65" s="91" t="str">
        <f t="shared" ref="AD65:AS69" si="215">IF(ISERROR(HLOOKUP(AD$2,$S65:$AB65,1,FALSE)),"",$L65)</f>
        <v/>
      </c>
      <c r="AE65" s="91" t="str">
        <f t="shared" si="212"/>
        <v/>
      </c>
      <c r="AF65" s="91" t="str">
        <f t="shared" si="212"/>
        <v/>
      </c>
      <c r="AG65" s="91" t="str">
        <f t="shared" si="212"/>
        <v/>
      </c>
      <c r="AH65" s="91" t="str">
        <f t="shared" si="212"/>
        <v/>
      </c>
      <c r="AI65" s="91" t="str">
        <f t="shared" si="212"/>
        <v/>
      </c>
      <c r="AJ65" s="91" t="str">
        <f t="shared" si="212"/>
        <v/>
      </c>
      <c r="AK65" s="91" t="str">
        <f t="shared" si="212"/>
        <v/>
      </c>
      <c r="AL65" s="91" t="str">
        <f t="shared" si="212"/>
        <v/>
      </c>
      <c r="AM65" s="91" t="str">
        <f t="shared" si="212"/>
        <v/>
      </c>
      <c r="AN65" s="91">
        <f t="shared" si="212"/>
        <v>9080500</v>
      </c>
      <c r="AO65" s="91" t="str">
        <f t="shared" si="212"/>
        <v/>
      </c>
      <c r="AP65" s="91" t="str">
        <f t="shared" si="212"/>
        <v/>
      </c>
      <c r="AQ65" s="91" t="str">
        <f t="shared" si="212"/>
        <v/>
      </c>
      <c r="AR65" s="91" t="str">
        <f t="shared" si="212"/>
        <v/>
      </c>
      <c r="AS65" s="91" t="str">
        <f t="shared" si="212"/>
        <v/>
      </c>
      <c r="AT65" s="91" t="str">
        <f t="shared" si="212"/>
        <v/>
      </c>
      <c r="AU65" s="91" t="str">
        <f t="shared" si="212"/>
        <v/>
      </c>
      <c r="AV65" s="91" t="str">
        <f t="shared" si="212"/>
        <v/>
      </c>
      <c r="AW65" s="91" t="str">
        <f t="shared" si="212"/>
        <v/>
      </c>
      <c r="AX65" s="91">
        <f t="shared" si="212"/>
        <v>9080500</v>
      </c>
      <c r="AY65" s="91" t="str">
        <f t="shared" si="212"/>
        <v/>
      </c>
      <c r="AZ65" s="91" t="str">
        <f t="shared" si="212"/>
        <v/>
      </c>
      <c r="BA65" s="91" t="str">
        <f t="shared" si="212"/>
        <v/>
      </c>
      <c r="BB65" s="91" t="str">
        <f t="shared" si="212"/>
        <v/>
      </c>
      <c r="BC65" s="91" t="str">
        <f t="shared" si="212"/>
        <v/>
      </c>
      <c r="BD65" s="91" t="str">
        <f t="shared" si="212"/>
        <v/>
      </c>
      <c r="BE65" s="91" t="str">
        <f t="shared" si="212"/>
        <v/>
      </c>
      <c r="BF65" s="91" t="str">
        <f t="shared" si="212"/>
        <v/>
      </c>
      <c r="BG65" s="91" t="str">
        <f t="shared" si="212"/>
        <v/>
      </c>
      <c r="BH65" s="91">
        <f t="shared" si="212"/>
        <v>9080500</v>
      </c>
      <c r="BI65" s="91" t="str">
        <f t="shared" si="212"/>
        <v/>
      </c>
      <c r="BJ65" s="91" t="str">
        <f t="shared" si="212"/>
        <v/>
      </c>
      <c r="BK65" s="91" t="str">
        <f t="shared" si="212"/>
        <v/>
      </c>
      <c r="BL65" s="91" t="str">
        <f t="shared" si="212"/>
        <v/>
      </c>
      <c r="BM65" s="91" t="str">
        <f t="shared" si="212"/>
        <v/>
      </c>
      <c r="BN65" s="91" t="str">
        <f t="shared" si="212"/>
        <v/>
      </c>
      <c r="BO65" s="91" t="str">
        <f t="shared" si="212"/>
        <v/>
      </c>
      <c r="BP65" s="91" t="str">
        <f t="shared" si="212"/>
        <v/>
      </c>
      <c r="BQ65" s="91" t="str">
        <f t="shared" si="212"/>
        <v/>
      </c>
      <c r="BR65" s="91">
        <f t="shared" si="212"/>
        <v>9080500</v>
      </c>
      <c r="BS65" s="91" t="str">
        <f t="shared" si="212"/>
        <v/>
      </c>
      <c r="BT65" s="91" t="str">
        <f t="shared" si="212"/>
        <v/>
      </c>
      <c r="BU65" s="91" t="str">
        <f t="shared" si="212"/>
        <v/>
      </c>
      <c r="BV65" s="91" t="str">
        <f t="shared" si="212"/>
        <v/>
      </c>
      <c r="BW65" s="91" t="str">
        <f t="shared" si="212"/>
        <v/>
      </c>
      <c r="BX65" s="91" t="str">
        <f t="shared" si="212"/>
        <v/>
      </c>
      <c r="BY65" s="91" t="str">
        <f t="shared" si="212"/>
        <v/>
      </c>
      <c r="BZ65" s="91" t="str">
        <f t="shared" si="212"/>
        <v/>
      </c>
      <c r="CA65" s="91" t="str">
        <f t="shared" si="212"/>
        <v/>
      </c>
      <c r="CB65" s="91">
        <f t="shared" si="212"/>
        <v>9080500</v>
      </c>
    </row>
    <row r="66" spans="1:80" ht="12.75" customHeight="1">
      <c r="A66" s="329"/>
      <c r="B66" s="334"/>
      <c r="C66" s="337"/>
      <c r="D66" s="337"/>
      <c r="E66" s="354"/>
      <c r="F66" s="358"/>
      <c r="G66" s="358"/>
      <c r="H66" s="354"/>
      <c r="I66" s="354"/>
      <c r="J66" s="354"/>
      <c r="K66" s="26" t="s">
        <v>37</v>
      </c>
      <c r="L66" s="23">
        <f>L67*0.1</f>
        <v>1651000</v>
      </c>
      <c r="M66" s="100">
        <v>2013</v>
      </c>
      <c r="N66" s="59">
        <v>5</v>
      </c>
      <c r="O66" s="23">
        <f>O67*0.1</f>
        <v>1782716.3623084091</v>
      </c>
      <c r="P66" s="91">
        <f>L66/N66</f>
        <v>330200</v>
      </c>
      <c r="Q66" s="91">
        <f>O66/N66</f>
        <v>356543.2724616818</v>
      </c>
      <c r="R66" s="8"/>
      <c r="S66" s="173">
        <f t="shared" si="213"/>
        <v>2018</v>
      </c>
      <c r="T66" s="173">
        <f t="shared" ref="T66:AB66" si="216">S66+$N$86</f>
        <v>2023</v>
      </c>
      <c r="U66" s="173">
        <f t="shared" si="216"/>
        <v>2028</v>
      </c>
      <c r="V66" s="173">
        <f t="shared" si="216"/>
        <v>2033</v>
      </c>
      <c r="W66" s="173">
        <f t="shared" si="216"/>
        <v>2038</v>
      </c>
      <c r="X66" s="173">
        <f t="shared" si="216"/>
        <v>2043</v>
      </c>
      <c r="Y66" s="173">
        <f t="shared" si="216"/>
        <v>2048</v>
      </c>
      <c r="Z66" s="173">
        <f t="shared" si="216"/>
        <v>2053</v>
      </c>
      <c r="AA66" s="173">
        <f t="shared" si="216"/>
        <v>2058</v>
      </c>
      <c r="AB66" s="173">
        <f t="shared" si="216"/>
        <v>2063</v>
      </c>
      <c r="AC66" s="8"/>
      <c r="AD66" s="91" t="str">
        <f t="shared" si="215"/>
        <v/>
      </c>
      <c r="AE66" s="91" t="str">
        <f t="shared" si="215"/>
        <v/>
      </c>
      <c r="AF66" s="91" t="str">
        <f t="shared" si="215"/>
        <v/>
      </c>
      <c r="AG66" s="91" t="str">
        <f t="shared" si="215"/>
        <v/>
      </c>
      <c r="AH66" s="91" t="str">
        <f t="shared" si="215"/>
        <v/>
      </c>
      <c r="AI66" s="91">
        <f t="shared" si="215"/>
        <v>1651000</v>
      </c>
      <c r="AJ66" s="91" t="str">
        <f t="shared" si="215"/>
        <v/>
      </c>
      <c r="AK66" s="91" t="str">
        <f t="shared" si="215"/>
        <v/>
      </c>
      <c r="AL66" s="91" t="str">
        <f t="shared" si="215"/>
        <v/>
      </c>
      <c r="AM66" s="91" t="str">
        <f t="shared" si="215"/>
        <v/>
      </c>
      <c r="AN66" s="91">
        <f t="shared" si="215"/>
        <v>1651000</v>
      </c>
      <c r="AO66" s="91" t="str">
        <f t="shared" si="215"/>
        <v/>
      </c>
      <c r="AP66" s="91" t="str">
        <f t="shared" si="215"/>
        <v/>
      </c>
      <c r="AQ66" s="91" t="str">
        <f t="shared" si="215"/>
        <v/>
      </c>
      <c r="AR66" s="91" t="str">
        <f t="shared" si="215"/>
        <v/>
      </c>
      <c r="AS66" s="91">
        <f t="shared" si="215"/>
        <v>1651000</v>
      </c>
      <c r="AT66" s="91" t="str">
        <f t="shared" si="212"/>
        <v/>
      </c>
      <c r="AU66" s="91" t="str">
        <f t="shared" si="212"/>
        <v/>
      </c>
      <c r="AV66" s="91" t="str">
        <f t="shared" si="212"/>
        <v/>
      </c>
      <c r="AW66" s="91" t="str">
        <f t="shared" si="212"/>
        <v/>
      </c>
      <c r="AX66" s="91">
        <f t="shared" si="212"/>
        <v>1651000</v>
      </c>
      <c r="AY66" s="91" t="str">
        <f t="shared" si="212"/>
        <v/>
      </c>
      <c r="AZ66" s="91" t="str">
        <f t="shared" si="212"/>
        <v/>
      </c>
      <c r="BA66" s="91" t="str">
        <f t="shared" si="212"/>
        <v/>
      </c>
      <c r="BB66" s="91" t="str">
        <f t="shared" si="212"/>
        <v/>
      </c>
      <c r="BC66" s="91">
        <f t="shared" si="212"/>
        <v>1651000</v>
      </c>
      <c r="BD66" s="91" t="str">
        <f t="shared" si="212"/>
        <v/>
      </c>
      <c r="BE66" s="91" t="str">
        <f t="shared" si="212"/>
        <v/>
      </c>
      <c r="BF66" s="91" t="str">
        <f t="shared" si="212"/>
        <v/>
      </c>
      <c r="BG66" s="91" t="str">
        <f t="shared" si="212"/>
        <v/>
      </c>
      <c r="BH66" s="91">
        <f t="shared" si="212"/>
        <v>1651000</v>
      </c>
      <c r="BI66" s="91" t="str">
        <f t="shared" si="212"/>
        <v/>
      </c>
      <c r="BJ66" s="91" t="str">
        <f t="shared" si="212"/>
        <v/>
      </c>
      <c r="BK66" s="91" t="str">
        <f t="shared" si="212"/>
        <v/>
      </c>
      <c r="BL66" s="91" t="str">
        <f t="shared" si="212"/>
        <v/>
      </c>
      <c r="BM66" s="91">
        <f t="shared" si="212"/>
        <v>1651000</v>
      </c>
      <c r="BN66" s="91" t="str">
        <f t="shared" si="212"/>
        <v/>
      </c>
      <c r="BO66" s="91" t="str">
        <f t="shared" si="212"/>
        <v/>
      </c>
      <c r="BP66" s="91" t="str">
        <f t="shared" si="212"/>
        <v/>
      </c>
      <c r="BQ66" s="91" t="str">
        <f t="shared" si="212"/>
        <v/>
      </c>
      <c r="BR66" s="91">
        <f t="shared" si="212"/>
        <v>1651000</v>
      </c>
      <c r="BS66" s="91" t="str">
        <f t="shared" si="212"/>
        <v/>
      </c>
      <c r="BT66" s="91" t="str">
        <f t="shared" si="212"/>
        <v/>
      </c>
      <c r="BU66" s="91" t="str">
        <f t="shared" si="212"/>
        <v/>
      </c>
      <c r="BV66" s="91" t="str">
        <f t="shared" si="212"/>
        <v/>
      </c>
      <c r="BW66" s="91">
        <f t="shared" si="212"/>
        <v>1651000</v>
      </c>
      <c r="BX66" s="91" t="str">
        <f t="shared" si="212"/>
        <v/>
      </c>
      <c r="BY66" s="91" t="str">
        <f t="shared" si="212"/>
        <v/>
      </c>
      <c r="BZ66" s="91" t="str">
        <f t="shared" si="212"/>
        <v/>
      </c>
      <c r="CA66" s="91" t="str">
        <f t="shared" si="212"/>
        <v/>
      </c>
      <c r="CB66" s="91">
        <f t="shared" si="212"/>
        <v>1651000</v>
      </c>
    </row>
    <row r="67" spans="1:80" ht="12.75" customHeight="1" thickBot="1">
      <c r="A67" s="330"/>
      <c r="B67" s="334"/>
      <c r="C67" s="337"/>
      <c r="D67" s="337"/>
      <c r="E67" s="354"/>
      <c r="F67" s="358"/>
      <c r="G67" s="358"/>
      <c r="H67" s="354"/>
      <c r="I67" s="354"/>
      <c r="J67" s="354"/>
      <c r="K67" s="28" t="s">
        <v>38</v>
      </c>
      <c r="L67" s="29">
        <v>16510000</v>
      </c>
      <c r="M67" s="100"/>
      <c r="N67" s="173"/>
      <c r="O67" s="29">
        <v>17827163.623084091</v>
      </c>
      <c r="P67" s="30">
        <f>SUM(P64:P66)</f>
        <v>1413356.0606060605</v>
      </c>
      <c r="Q67" s="30">
        <f>SUM(Q64:Q66)</f>
        <v>1526113.2495518955</v>
      </c>
      <c r="R67" s="8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8"/>
      <c r="AD67" s="91" t="str">
        <f t="shared" si="215"/>
        <v/>
      </c>
      <c r="AE67" s="91" t="str">
        <f t="shared" si="215"/>
        <v/>
      </c>
      <c r="AF67" s="91" t="str">
        <f t="shared" si="215"/>
        <v/>
      </c>
      <c r="AG67" s="91" t="str">
        <f t="shared" si="215"/>
        <v/>
      </c>
      <c r="AH67" s="91" t="str">
        <f t="shared" si="215"/>
        <v/>
      </c>
      <c r="AI67" s="91" t="str">
        <f t="shared" si="215"/>
        <v/>
      </c>
      <c r="AJ67" s="91" t="str">
        <f t="shared" si="215"/>
        <v/>
      </c>
      <c r="AK67" s="91" t="str">
        <f t="shared" si="215"/>
        <v/>
      </c>
      <c r="AL67" s="91" t="str">
        <f t="shared" si="215"/>
        <v/>
      </c>
      <c r="AM67" s="91" t="str">
        <f t="shared" si="215"/>
        <v/>
      </c>
      <c r="AN67" s="91" t="str">
        <f t="shared" si="215"/>
        <v/>
      </c>
      <c r="AO67" s="91" t="str">
        <f t="shared" si="215"/>
        <v/>
      </c>
      <c r="AP67" s="91" t="str">
        <f t="shared" si="215"/>
        <v/>
      </c>
      <c r="AQ67" s="91" t="str">
        <f t="shared" si="215"/>
        <v/>
      </c>
      <c r="AR67" s="91" t="str">
        <f t="shared" si="215"/>
        <v/>
      </c>
      <c r="AS67" s="91" t="str">
        <f t="shared" si="215"/>
        <v/>
      </c>
      <c r="AT67" s="91" t="str">
        <f t="shared" si="212"/>
        <v/>
      </c>
      <c r="AU67" s="91" t="str">
        <f t="shared" si="212"/>
        <v/>
      </c>
      <c r="AV67" s="91" t="str">
        <f t="shared" si="212"/>
        <v/>
      </c>
      <c r="AW67" s="91" t="str">
        <f t="shared" si="212"/>
        <v/>
      </c>
      <c r="AX67" s="91" t="str">
        <f t="shared" si="212"/>
        <v/>
      </c>
      <c r="AY67" s="91" t="str">
        <f t="shared" si="212"/>
        <v/>
      </c>
      <c r="AZ67" s="91" t="str">
        <f t="shared" si="212"/>
        <v/>
      </c>
      <c r="BA67" s="91" t="str">
        <f t="shared" si="212"/>
        <v/>
      </c>
      <c r="BB67" s="91" t="str">
        <f t="shared" si="212"/>
        <v/>
      </c>
      <c r="BC67" s="91" t="str">
        <f t="shared" si="212"/>
        <v/>
      </c>
      <c r="BD67" s="91" t="str">
        <f t="shared" si="212"/>
        <v/>
      </c>
      <c r="BE67" s="91" t="str">
        <f t="shared" si="212"/>
        <v/>
      </c>
      <c r="BF67" s="91" t="str">
        <f t="shared" si="212"/>
        <v/>
      </c>
      <c r="BG67" s="91" t="str">
        <f t="shared" si="212"/>
        <v/>
      </c>
      <c r="BH67" s="91" t="str">
        <f t="shared" si="212"/>
        <v/>
      </c>
      <c r="BI67" s="91" t="str">
        <f t="shared" si="212"/>
        <v/>
      </c>
      <c r="BJ67" s="91" t="str">
        <f t="shared" si="212"/>
        <v/>
      </c>
      <c r="BK67" s="91" t="str">
        <f t="shared" si="212"/>
        <v/>
      </c>
      <c r="BL67" s="91" t="str">
        <f t="shared" si="212"/>
        <v/>
      </c>
      <c r="BM67" s="91" t="str">
        <f t="shared" si="212"/>
        <v/>
      </c>
      <c r="BN67" s="91" t="str">
        <f t="shared" si="212"/>
        <v/>
      </c>
      <c r="BO67" s="91" t="str">
        <f t="shared" si="212"/>
        <v/>
      </c>
      <c r="BP67" s="91" t="str">
        <f t="shared" si="212"/>
        <v/>
      </c>
      <c r="BQ67" s="91" t="str">
        <f t="shared" si="212"/>
        <v/>
      </c>
      <c r="BR67" s="91" t="str">
        <f t="shared" si="212"/>
        <v/>
      </c>
      <c r="BS67" s="91" t="str">
        <f t="shared" si="212"/>
        <v/>
      </c>
      <c r="BT67" s="91" t="str">
        <f t="shared" si="212"/>
        <v/>
      </c>
      <c r="BU67" s="91" t="str">
        <f t="shared" si="212"/>
        <v/>
      </c>
      <c r="BV67" s="91" t="str">
        <f t="shared" si="212"/>
        <v/>
      </c>
      <c r="BW67" s="91" t="str">
        <f t="shared" si="212"/>
        <v/>
      </c>
      <c r="BX67" s="91" t="str">
        <f t="shared" si="212"/>
        <v/>
      </c>
      <c r="BY67" s="91" t="str">
        <f t="shared" si="212"/>
        <v/>
      </c>
      <c r="BZ67" s="91" t="str">
        <f t="shared" si="212"/>
        <v/>
      </c>
      <c r="CA67" s="91" t="str">
        <f t="shared" si="212"/>
        <v/>
      </c>
      <c r="CB67" s="91" t="str">
        <f t="shared" si="212"/>
        <v/>
      </c>
    </row>
    <row r="68" spans="1:80" ht="12.75" customHeight="1">
      <c r="A68" s="328" t="s">
        <v>248</v>
      </c>
      <c r="B68" s="334" t="s">
        <v>196</v>
      </c>
      <c r="C68" s="338" t="s">
        <v>171</v>
      </c>
      <c r="D68" s="338" t="s">
        <v>242</v>
      </c>
      <c r="E68" s="354" t="s">
        <v>244</v>
      </c>
      <c r="F68" s="358">
        <v>53.41</v>
      </c>
      <c r="G68" s="358"/>
      <c r="H68" s="354" t="s">
        <v>218</v>
      </c>
      <c r="I68" s="354" t="s">
        <v>208</v>
      </c>
      <c r="J68" s="354">
        <v>2</v>
      </c>
      <c r="K68" s="22" t="s">
        <v>17</v>
      </c>
      <c r="L68" s="23">
        <f>L71*0.35</f>
        <v>5778500</v>
      </c>
      <c r="M68" s="100">
        <v>2013</v>
      </c>
      <c r="N68" s="24">
        <v>33</v>
      </c>
      <c r="O68" s="23">
        <f>O71*0.35</f>
        <v>6239507.2680794317</v>
      </c>
      <c r="P68" s="25">
        <f>L68/N68</f>
        <v>175106.06060606061</v>
      </c>
      <c r="Q68" s="25">
        <f>O68/N68</f>
        <v>189075.97782058883</v>
      </c>
      <c r="R68" s="8"/>
      <c r="S68" s="173">
        <f>M68+N68</f>
        <v>2046</v>
      </c>
      <c r="T68" s="173">
        <f t="shared" ref="T68:AB68" si="217">S68+$N$84</f>
        <v>2079</v>
      </c>
      <c r="U68" s="173">
        <f t="shared" si="217"/>
        <v>2112</v>
      </c>
      <c r="V68" s="173">
        <f t="shared" si="217"/>
        <v>2145</v>
      </c>
      <c r="W68" s="173">
        <f t="shared" si="217"/>
        <v>2178</v>
      </c>
      <c r="X68" s="173">
        <f t="shared" si="217"/>
        <v>2211</v>
      </c>
      <c r="Y68" s="173">
        <f t="shared" si="217"/>
        <v>2244</v>
      </c>
      <c r="Z68" s="173">
        <f t="shared" si="217"/>
        <v>2277</v>
      </c>
      <c r="AA68" s="173">
        <f t="shared" si="217"/>
        <v>2310</v>
      </c>
      <c r="AB68" s="173">
        <f t="shared" si="217"/>
        <v>2343</v>
      </c>
      <c r="AC68" s="8"/>
      <c r="AD68" s="91" t="str">
        <f>IF(ISERROR(HLOOKUP(AD$2,$S68:$AB68,1,FALSE)),"",$L68)</f>
        <v/>
      </c>
      <c r="AE68" s="91" t="str">
        <f t="shared" si="215"/>
        <v/>
      </c>
      <c r="AF68" s="91" t="str">
        <f t="shared" si="215"/>
        <v/>
      </c>
      <c r="AG68" s="91" t="str">
        <f t="shared" si="215"/>
        <v/>
      </c>
      <c r="AH68" s="91" t="str">
        <f t="shared" si="215"/>
        <v/>
      </c>
      <c r="AI68" s="91" t="str">
        <f t="shared" si="215"/>
        <v/>
      </c>
      <c r="AJ68" s="91" t="str">
        <f t="shared" si="215"/>
        <v/>
      </c>
      <c r="AK68" s="91" t="str">
        <f t="shared" si="215"/>
        <v/>
      </c>
      <c r="AL68" s="91" t="str">
        <f t="shared" si="215"/>
        <v/>
      </c>
      <c r="AM68" s="91" t="str">
        <f t="shared" si="215"/>
        <v/>
      </c>
      <c r="AN68" s="91" t="str">
        <f t="shared" si="215"/>
        <v/>
      </c>
      <c r="AO68" s="91" t="str">
        <f t="shared" si="215"/>
        <v/>
      </c>
      <c r="AP68" s="91" t="str">
        <f t="shared" si="215"/>
        <v/>
      </c>
      <c r="AQ68" s="91" t="str">
        <f t="shared" si="215"/>
        <v/>
      </c>
      <c r="AR68" s="91" t="str">
        <f t="shared" si="215"/>
        <v/>
      </c>
      <c r="AS68" s="91" t="str">
        <f t="shared" si="215"/>
        <v/>
      </c>
      <c r="AT68" s="91" t="str">
        <f t="shared" si="212"/>
        <v/>
      </c>
      <c r="AU68" s="91" t="str">
        <f t="shared" si="212"/>
        <v/>
      </c>
      <c r="AV68" s="91" t="str">
        <f t="shared" si="212"/>
        <v/>
      </c>
      <c r="AW68" s="91" t="str">
        <f t="shared" si="212"/>
        <v/>
      </c>
      <c r="AX68" s="91" t="str">
        <f t="shared" si="212"/>
        <v/>
      </c>
      <c r="AY68" s="91" t="str">
        <f t="shared" si="212"/>
        <v/>
      </c>
      <c r="AZ68" s="91" t="str">
        <f t="shared" si="212"/>
        <v/>
      </c>
      <c r="BA68" s="91" t="str">
        <f t="shared" si="212"/>
        <v/>
      </c>
      <c r="BB68" s="91" t="str">
        <f t="shared" si="212"/>
        <v/>
      </c>
      <c r="BC68" s="91" t="str">
        <f t="shared" si="212"/>
        <v/>
      </c>
      <c r="BD68" s="91" t="str">
        <f t="shared" si="212"/>
        <v/>
      </c>
      <c r="BE68" s="91" t="str">
        <f t="shared" si="212"/>
        <v/>
      </c>
      <c r="BF68" s="91" t="str">
        <f t="shared" si="212"/>
        <v/>
      </c>
      <c r="BG68" s="91" t="str">
        <f t="shared" si="212"/>
        <v/>
      </c>
      <c r="BH68" s="91" t="str">
        <f t="shared" si="212"/>
        <v/>
      </c>
      <c r="BI68" s="91" t="str">
        <f t="shared" si="212"/>
        <v/>
      </c>
      <c r="BJ68" s="91" t="str">
        <f t="shared" si="212"/>
        <v/>
      </c>
      <c r="BK68" s="91">
        <f t="shared" si="212"/>
        <v>5778500</v>
      </c>
      <c r="BL68" s="91" t="str">
        <f t="shared" si="212"/>
        <v/>
      </c>
      <c r="BM68" s="91" t="str">
        <f t="shared" si="212"/>
        <v/>
      </c>
      <c r="BN68" s="91" t="str">
        <f t="shared" si="212"/>
        <v/>
      </c>
      <c r="BO68" s="91" t="str">
        <f t="shared" si="212"/>
        <v/>
      </c>
      <c r="BP68" s="91" t="str">
        <f t="shared" si="212"/>
        <v/>
      </c>
      <c r="BQ68" s="91" t="str">
        <f t="shared" si="212"/>
        <v/>
      </c>
      <c r="BR68" s="91" t="str">
        <f t="shared" si="212"/>
        <v/>
      </c>
      <c r="BS68" s="91" t="str">
        <f t="shared" si="212"/>
        <v/>
      </c>
      <c r="BT68" s="91" t="str">
        <f t="shared" si="212"/>
        <v/>
      </c>
      <c r="BU68" s="91" t="str">
        <f t="shared" si="212"/>
        <v/>
      </c>
      <c r="BV68" s="91" t="str">
        <f t="shared" si="212"/>
        <v/>
      </c>
      <c r="BW68" s="91" t="str">
        <f t="shared" si="212"/>
        <v/>
      </c>
      <c r="BX68" s="91" t="str">
        <f t="shared" si="212"/>
        <v/>
      </c>
      <c r="BY68" s="91" t="str">
        <f t="shared" si="212"/>
        <v/>
      </c>
      <c r="BZ68" s="91" t="str">
        <f t="shared" si="212"/>
        <v/>
      </c>
      <c r="CA68" s="91" t="str">
        <f t="shared" si="212"/>
        <v/>
      </c>
      <c r="CB68" s="91" t="str">
        <f t="shared" si="212"/>
        <v/>
      </c>
    </row>
    <row r="69" spans="1:80" ht="12.75" customHeight="1">
      <c r="A69" s="329"/>
      <c r="B69" s="334"/>
      <c r="C69" s="338"/>
      <c r="D69" s="338"/>
      <c r="E69" s="354"/>
      <c r="F69" s="358"/>
      <c r="G69" s="358"/>
      <c r="H69" s="354"/>
      <c r="I69" s="354"/>
      <c r="J69" s="354"/>
      <c r="K69" s="26" t="s">
        <v>18</v>
      </c>
      <c r="L69" s="23">
        <f>L71*0.55</f>
        <v>9080500</v>
      </c>
      <c r="M69" s="100">
        <v>2013</v>
      </c>
      <c r="N69" s="59">
        <v>10</v>
      </c>
      <c r="O69" s="23">
        <f>O71*0.55</f>
        <v>9804939.9926962499</v>
      </c>
      <c r="P69" s="91">
        <f>L69/N69</f>
        <v>908050</v>
      </c>
      <c r="Q69" s="91">
        <f>O69/N69</f>
        <v>980493.99926962494</v>
      </c>
      <c r="R69" s="8"/>
      <c r="S69" s="173">
        <f t="shared" ref="S69:S70" si="218">M69+N69</f>
        <v>2023</v>
      </c>
      <c r="T69" s="173">
        <f t="shared" ref="T69:AB69" si="219">S69+$N$85</f>
        <v>2033</v>
      </c>
      <c r="U69" s="173">
        <f t="shared" si="219"/>
        <v>2043</v>
      </c>
      <c r="V69" s="173">
        <f t="shared" si="219"/>
        <v>2053</v>
      </c>
      <c r="W69" s="173">
        <f t="shared" si="219"/>
        <v>2063</v>
      </c>
      <c r="X69" s="173">
        <f t="shared" si="219"/>
        <v>2073</v>
      </c>
      <c r="Y69" s="173">
        <f t="shared" si="219"/>
        <v>2083</v>
      </c>
      <c r="Z69" s="173">
        <f t="shared" si="219"/>
        <v>2093</v>
      </c>
      <c r="AA69" s="173">
        <f t="shared" si="219"/>
        <v>2103</v>
      </c>
      <c r="AB69" s="173">
        <f t="shared" si="219"/>
        <v>2113</v>
      </c>
      <c r="AC69" s="8"/>
      <c r="AD69" s="91" t="str">
        <f t="shared" ref="AD69:AS71" si="220">IF(ISERROR(HLOOKUP(AD$2,$S69:$AB69,1,FALSE)),"",$L69)</f>
        <v/>
      </c>
      <c r="AE69" s="91" t="str">
        <f t="shared" si="212"/>
        <v/>
      </c>
      <c r="AF69" s="91" t="str">
        <f t="shared" si="212"/>
        <v/>
      </c>
      <c r="AG69" s="91" t="str">
        <f t="shared" si="212"/>
        <v/>
      </c>
      <c r="AH69" s="91" t="str">
        <f t="shared" si="212"/>
        <v/>
      </c>
      <c r="AI69" s="91" t="str">
        <f t="shared" si="212"/>
        <v/>
      </c>
      <c r="AJ69" s="91" t="str">
        <f t="shared" si="215"/>
        <v/>
      </c>
      <c r="AK69" s="91" t="str">
        <f t="shared" si="215"/>
        <v/>
      </c>
      <c r="AL69" s="91" t="str">
        <f t="shared" si="215"/>
        <v/>
      </c>
      <c r="AM69" s="91" t="str">
        <f t="shared" si="215"/>
        <v/>
      </c>
      <c r="AN69" s="91">
        <f t="shared" si="215"/>
        <v>9080500</v>
      </c>
      <c r="AO69" s="91" t="str">
        <f t="shared" si="215"/>
        <v/>
      </c>
      <c r="AP69" s="91" t="str">
        <f t="shared" si="215"/>
        <v/>
      </c>
      <c r="AQ69" s="91" t="str">
        <f t="shared" si="215"/>
        <v/>
      </c>
      <c r="AR69" s="91" t="str">
        <f t="shared" si="215"/>
        <v/>
      </c>
      <c r="AS69" s="91" t="str">
        <f t="shared" si="215"/>
        <v/>
      </c>
      <c r="AT69" s="91" t="str">
        <f t="shared" si="212"/>
        <v/>
      </c>
      <c r="AU69" s="91" t="str">
        <f t="shared" si="212"/>
        <v/>
      </c>
      <c r="AV69" s="91" t="str">
        <f t="shared" si="212"/>
        <v/>
      </c>
      <c r="AW69" s="91" t="str">
        <f t="shared" si="212"/>
        <v/>
      </c>
      <c r="AX69" s="91">
        <f t="shared" si="212"/>
        <v>9080500</v>
      </c>
      <c r="AY69" s="91" t="str">
        <f t="shared" si="212"/>
        <v/>
      </c>
      <c r="AZ69" s="91" t="str">
        <f t="shared" si="212"/>
        <v/>
      </c>
      <c r="BA69" s="91" t="str">
        <f t="shared" si="212"/>
        <v/>
      </c>
      <c r="BB69" s="91" t="str">
        <f t="shared" si="212"/>
        <v/>
      </c>
      <c r="BC69" s="91" t="str">
        <f t="shared" si="212"/>
        <v/>
      </c>
      <c r="BD69" s="91" t="str">
        <f t="shared" si="212"/>
        <v/>
      </c>
      <c r="BE69" s="91" t="str">
        <f t="shared" si="212"/>
        <v/>
      </c>
      <c r="BF69" s="91" t="str">
        <f t="shared" si="212"/>
        <v/>
      </c>
      <c r="BG69" s="91" t="str">
        <f t="shared" si="212"/>
        <v/>
      </c>
      <c r="BH69" s="91">
        <f t="shared" si="212"/>
        <v>9080500</v>
      </c>
      <c r="BI69" s="91" t="str">
        <f t="shared" si="212"/>
        <v/>
      </c>
      <c r="BJ69" s="91" t="str">
        <f t="shared" si="212"/>
        <v/>
      </c>
      <c r="BK69" s="91" t="str">
        <f t="shared" si="212"/>
        <v/>
      </c>
      <c r="BL69" s="91" t="str">
        <f t="shared" si="212"/>
        <v/>
      </c>
      <c r="BM69" s="91" t="str">
        <f t="shared" si="212"/>
        <v/>
      </c>
      <c r="BN69" s="91" t="str">
        <f t="shared" si="212"/>
        <v/>
      </c>
      <c r="BO69" s="91" t="str">
        <f t="shared" si="212"/>
        <v/>
      </c>
      <c r="BP69" s="91" t="str">
        <f t="shared" si="212"/>
        <v/>
      </c>
      <c r="BQ69" s="91" t="str">
        <f t="shared" si="212"/>
        <v/>
      </c>
      <c r="BR69" s="91">
        <f t="shared" si="212"/>
        <v>9080500</v>
      </c>
      <c r="BS69" s="91" t="str">
        <f t="shared" si="212"/>
        <v/>
      </c>
      <c r="BT69" s="91" t="str">
        <f t="shared" si="212"/>
        <v/>
      </c>
      <c r="BU69" s="91" t="str">
        <f t="shared" si="212"/>
        <v/>
      </c>
      <c r="BV69" s="91" t="str">
        <f t="shared" si="212"/>
        <v/>
      </c>
      <c r="BW69" s="91" t="str">
        <f t="shared" si="212"/>
        <v/>
      </c>
      <c r="BX69" s="91" t="str">
        <f t="shared" si="212"/>
        <v/>
      </c>
      <c r="BY69" s="91" t="str">
        <f t="shared" si="212"/>
        <v/>
      </c>
      <c r="BZ69" s="91" t="str">
        <f t="shared" si="212"/>
        <v/>
      </c>
      <c r="CA69" s="91" t="str">
        <f t="shared" si="212"/>
        <v/>
      </c>
      <c r="CB69" s="91">
        <f t="shared" si="212"/>
        <v>9080500</v>
      </c>
    </row>
    <row r="70" spans="1:80" ht="12.75" customHeight="1">
      <c r="A70" s="329"/>
      <c r="B70" s="334"/>
      <c r="C70" s="338"/>
      <c r="D70" s="338"/>
      <c r="E70" s="354"/>
      <c r="F70" s="358"/>
      <c r="G70" s="358"/>
      <c r="H70" s="354"/>
      <c r="I70" s="354"/>
      <c r="J70" s="354"/>
      <c r="K70" s="26" t="s">
        <v>37</v>
      </c>
      <c r="L70" s="23">
        <f>L71*0.1</f>
        <v>1651000</v>
      </c>
      <c r="M70" s="100">
        <v>2013</v>
      </c>
      <c r="N70" s="59">
        <v>5</v>
      </c>
      <c r="O70" s="23">
        <f>O71*0.1</f>
        <v>1782716.3623084091</v>
      </c>
      <c r="P70" s="91">
        <f>L70/N70</f>
        <v>330200</v>
      </c>
      <c r="Q70" s="91">
        <f>O70/N70</f>
        <v>356543.2724616818</v>
      </c>
      <c r="R70" s="8"/>
      <c r="S70" s="173">
        <f t="shared" si="218"/>
        <v>2018</v>
      </c>
      <c r="T70" s="173">
        <f t="shared" ref="T70:AB70" si="221">S70+$N$86</f>
        <v>2023</v>
      </c>
      <c r="U70" s="173">
        <f t="shared" si="221"/>
        <v>2028</v>
      </c>
      <c r="V70" s="173">
        <f t="shared" si="221"/>
        <v>2033</v>
      </c>
      <c r="W70" s="173">
        <f t="shared" si="221"/>
        <v>2038</v>
      </c>
      <c r="X70" s="173">
        <f t="shared" si="221"/>
        <v>2043</v>
      </c>
      <c r="Y70" s="173">
        <f t="shared" si="221"/>
        <v>2048</v>
      </c>
      <c r="Z70" s="173">
        <f t="shared" si="221"/>
        <v>2053</v>
      </c>
      <c r="AA70" s="173">
        <f t="shared" si="221"/>
        <v>2058</v>
      </c>
      <c r="AB70" s="173">
        <f t="shared" si="221"/>
        <v>2063</v>
      </c>
      <c r="AC70" s="8"/>
      <c r="AD70" s="91" t="str">
        <f t="shared" si="220"/>
        <v/>
      </c>
      <c r="AE70" s="91" t="str">
        <f t="shared" si="220"/>
        <v/>
      </c>
      <c r="AF70" s="91" t="str">
        <f t="shared" si="220"/>
        <v/>
      </c>
      <c r="AG70" s="91" t="str">
        <f t="shared" si="220"/>
        <v/>
      </c>
      <c r="AH70" s="91" t="str">
        <f t="shared" si="220"/>
        <v/>
      </c>
      <c r="AI70" s="91">
        <f t="shared" si="220"/>
        <v>1651000</v>
      </c>
      <c r="AJ70" s="91" t="str">
        <f t="shared" si="220"/>
        <v/>
      </c>
      <c r="AK70" s="91" t="str">
        <f t="shared" si="220"/>
        <v/>
      </c>
      <c r="AL70" s="91" t="str">
        <f t="shared" si="220"/>
        <v/>
      </c>
      <c r="AM70" s="91" t="str">
        <f t="shared" si="220"/>
        <v/>
      </c>
      <c r="AN70" s="91">
        <f t="shared" si="220"/>
        <v>1651000</v>
      </c>
      <c r="AO70" s="91" t="str">
        <f t="shared" si="220"/>
        <v/>
      </c>
      <c r="AP70" s="91" t="str">
        <f t="shared" si="220"/>
        <v/>
      </c>
      <c r="AQ70" s="91" t="str">
        <f t="shared" si="220"/>
        <v/>
      </c>
      <c r="AR70" s="91" t="str">
        <f t="shared" si="220"/>
        <v/>
      </c>
      <c r="AS70" s="91">
        <f t="shared" si="220"/>
        <v>1651000</v>
      </c>
      <c r="AT70" s="91" t="str">
        <f t="shared" si="212"/>
        <v/>
      </c>
      <c r="AU70" s="91" t="str">
        <f t="shared" si="212"/>
        <v/>
      </c>
      <c r="AV70" s="91" t="str">
        <f t="shared" si="212"/>
        <v/>
      </c>
      <c r="AW70" s="91" t="str">
        <f t="shared" si="212"/>
        <v/>
      </c>
      <c r="AX70" s="91">
        <f t="shared" si="212"/>
        <v>1651000</v>
      </c>
      <c r="AY70" s="91" t="str">
        <f t="shared" si="212"/>
        <v/>
      </c>
      <c r="AZ70" s="91" t="str">
        <f t="shared" si="212"/>
        <v/>
      </c>
      <c r="BA70" s="91" t="str">
        <f t="shared" si="212"/>
        <v/>
      </c>
      <c r="BB70" s="91" t="str">
        <f t="shared" si="212"/>
        <v/>
      </c>
      <c r="BC70" s="91">
        <f t="shared" si="212"/>
        <v>1651000</v>
      </c>
      <c r="BD70" s="91" t="str">
        <f t="shared" ref="BD70:CB70" si="222">IF(ISERROR(HLOOKUP(BD$2,$S70:$AB70,1,FALSE)),"",$L70)</f>
        <v/>
      </c>
      <c r="BE70" s="91" t="str">
        <f t="shared" si="222"/>
        <v/>
      </c>
      <c r="BF70" s="91" t="str">
        <f t="shared" si="222"/>
        <v/>
      </c>
      <c r="BG70" s="91" t="str">
        <f t="shared" si="222"/>
        <v/>
      </c>
      <c r="BH70" s="91">
        <f t="shared" si="222"/>
        <v>1651000</v>
      </c>
      <c r="BI70" s="91" t="str">
        <f t="shared" si="222"/>
        <v/>
      </c>
      <c r="BJ70" s="91" t="str">
        <f t="shared" si="222"/>
        <v/>
      </c>
      <c r="BK70" s="91" t="str">
        <f t="shared" si="222"/>
        <v/>
      </c>
      <c r="BL70" s="91" t="str">
        <f t="shared" si="222"/>
        <v/>
      </c>
      <c r="BM70" s="91">
        <f t="shared" si="222"/>
        <v>1651000</v>
      </c>
      <c r="BN70" s="91" t="str">
        <f t="shared" si="222"/>
        <v/>
      </c>
      <c r="BO70" s="91" t="str">
        <f t="shared" si="222"/>
        <v/>
      </c>
      <c r="BP70" s="91" t="str">
        <f t="shared" si="222"/>
        <v/>
      </c>
      <c r="BQ70" s="91" t="str">
        <f t="shared" si="222"/>
        <v/>
      </c>
      <c r="BR70" s="91">
        <f t="shared" si="222"/>
        <v>1651000</v>
      </c>
      <c r="BS70" s="91" t="str">
        <f t="shared" si="222"/>
        <v/>
      </c>
      <c r="BT70" s="91" t="str">
        <f t="shared" si="222"/>
        <v/>
      </c>
      <c r="BU70" s="91" t="str">
        <f t="shared" si="222"/>
        <v/>
      </c>
      <c r="BV70" s="91" t="str">
        <f t="shared" si="222"/>
        <v/>
      </c>
      <c r="BW70" s="91">
        <f t="shared" si="222"/>
        <v>1651000</v>
      </c>
      <c r="BX70" s="91" t="str">
        <f t="shared" si="222"/>
        <v/>
      </c>
      <c r="BY70" s="91" t="str">
        <f t="shared" si="222"/>
        <v/>
      </c>
      <c r="BZ70" s="91" t="str">
        <f t="shared" si="222"/>
        <v/>
      </c>
      <c r="CA70" s="91" t="str">
        <f t="shared" si="222"/>
        <v/>
      </c>
      <c r="CB70" s="91">
        <f t="shared" si="222"/>
        <v>1651000</v>
      </c>
    </row>
    <row r="71" spans="1:80" ht="12.75" customHeight="1" thickBot="1">
      <c r="A71" s="330"/>
      <c r="B71" s="334"/>
      <c r="C71" s="338"/>
      <c r="D71" s="338"/>
      <c r="E71" s="354"/>
      <c r="F71" s="358"/>
      <c r="G71" s="358"/>
      <c r="H71" s="354"/>
      <c r="I71" s="354"/>
      <c r="J71" s="354"/>
      <c r="K71" s="28" t="s">
        <v>38</v>
      </c>
      <c r="L71" s="29">
        <v>16510000</v>
      </c>
      <c r="M71" s="100"/>
      <c r="N71" s="173"/>
      <c r="O71" s="29">
        <v>17827163.623084091</v>
      </c>
      <c r="P71" s="30">
        <f>SUM(P68:P70)</f>
        <v>1413356.0606060605</v>
      </c>
      <c r="Q71" s="30">
        <f>SUM(Q68:Q70)</f>
        <v>1526113.2495518955</v>
      </c>
      <c r="R71" s="8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8"/>
      <c r="AD71" s="91" t="str">
        <f t="shared" si="220"/>
        <v/>
      </c>
      <c r="AE71" s="91" t="str">
        <f t="shared" si="220"/>
        <v/>
      </c>
      <c r="AF71" s="91" t="str">
        <f t="shared" si="220"/>
        <v/>
      </c>
      <c r="AG71" s="91" t="str">
        <f t="shared" si="220"/>
        <v/>
      </c>
      <c r="AH71" s="91" t="str">
        <f t="shared" si="220"/>
        <v/>
      </c>
      <c r="AI71" s="91" t="str">
        <f t="shared" si="220"/>
        <v/>
      </c>
      <c r="AJ71" s="91" t="str">
        <f t="shared" si="220"/>
        <v/>
      </c>
      <c r="AK71" s="91" t="str">
        <f t="shared" si="220"/>
        <v/>
      </c>
      <c r="AL71" s="91" t="str">
        <f t="shared" si="220"/>
        <v/>
      </c>
      <c r="AM71" s="91" t="str">
        <f t="shared" si="220"/>
        <v/>
      </c>
      <c r="AN71" s="91" t="str">
        <f t="shared" si="220"/>
        <v/>
      </c>
      <c r="AO71" s="91" t="str">
        <f t="shared" si="220"/>
        <v/>
      </c>
      <c r="AP71" s="91" t="str">
        <f t="shared" si="220"/>
        <v/>
      </c>
      <c r="AQ71" s="91" t="str">
        <f t="shared" si="220"/>
        <v/>
      </c>
      <c r="AR71" s="91" t="str">
        <f t="shared" si="220"/>
        <v/>
      </c>
      <c r="AS71" s="91" t="str">
        <f t="shared" si="220"/>
        <v/>
      </c>
      <c r="AT71" s="91" t="str">
        <f t="shared" ref="AT71:CB71" si="223">IF(ISERROR(HLOOKUP(AT$2,$S71:$AB71,1,FALSE)),"",$L71)</f>
        <v/>
      </c>
      <c r="AU71" s="91" t="str">
        <f t="shared" si="223"/>
        <v/>
      </c>
      <c r="AV71" s="91" t="str">
        <f t="shared" si="223"/>
        <v/>
      </c>
      <c r="AW71" s="91" t="str">
        <f t="shared" si="223"/>
        <v/>
      </c>
      <c r="AX71" s="91" t="str">
        <f t="shared" si="223"/>
        <v/>
      </c>
      <c r="AY71" s="91" t="str">
        <f t="shared" si="223"/>
        <v/>
      </c>
      <c r="AZ71" s="91" t="str">
        <f t="shared" si="223"/>
        <v/>
      </c>
      <c r="BA71" s="91" t="str">
        <f t="shared" si="223"/>
        <v/>
      </c>
      <c r="BB71" s="91" t="str">
        <f t="shared" si="223"/>
        <v/>
      </c>
      <c r="BC71" s="91" t="str">
        <f t="shared" si="223"/>
        <v/>
      </c>
      <c r="BD71" s="91" t="str">
        <f t="shared" si="223"/>
        <v/>
      </c>
      <c r="BE71" s="91" t="str">
        <f t="shared" si="223"/>
        <v/>
      </c>
      <c r="BF71" s="91" t="str">
        <f t="shared" si="223"/>
        <v/>
      </c>
      <c r="BG71" s="91" t="str">
        <f t="shared" si="223"/>
        <v/>
      </c>
      <c r="BH71" s="91" t="str">
        <f t="shared" si="223"/>
        <v/>
      </c>
      <c r="BI71" s="91" t="str">
        <f t="shared" si="223"/>
        <v/>
      </c>
      <c r="BJ71" s="91" t="str">
        <f t="shared" si="223"/>
        <v/>
      </c>
      <c r="BK71" s="91" t="str">
        <f t="shared" si="223"/>
        <v/>
      </c>
      <c r="BL71" s="91" t="str">
        <f t="shared" si="223"/>
        <v/>
      </c>
      <c r="BM71" s="91" t="str">
        <f t="shared" si="223"/>
        <v/>
      </c>
      <c r="BN71" s="91" t="str">
        <f t="shared" si="223"/>
        <v/>
      </c>
      <c r="BO71" s="91" t="str">
        <f t="shared" si="223"/>
        <v/>
      </c>
      <c r="BP71" s="91" t="str">
        <f t="shared" si="223"/>
        <v/>
      </c>
      <c r="BQ71" s="91" t="str">
        <f t="shared" si="223"/>
        <v/>
      </c>
      <c r="BR71" s="91" t="str">
        <f t="shared" si="223"/>
        <v/>
      </c>
      <c r="BS71" s="91" t="str">
        <f t="shared" si="223"/>
        <v/>
      </c>
      <c r="BT71" s="91" t="str">
        <f t="shared" si="223"/>
        <v/>
      </c>
      <c r="BU71" s="91" t="str">
        <f t="shared" si="223"/>
        <v/>
      </c>
      <c r="BV71" s="91" t="str">
        <f t="shared" si="223"/>
        <v/>
      </c>
      <c r="BW71" s="91" t="str">
        <f t="shared" si="223"/>
        <v/>
      </c>
      <c r="BX71" s="91" t="str">
        <f t="shared" si="223"/>
        <v/>
      </c>
      <c r="BY71" s="91" t="str">
        <f t="shared" si="223"/>
        <v/>
      </c>
      <c r="BZ71" s="91" t="str">
        <f t="shared" si="223"/>
        <v/>
      </c>
      <c r="CA71" s="91" t="str">
        <f t="shared" si="223"/>
        <v/>
      </c>
      <c r="CB71" s="91" t="str">
        <f t="shared" si="223"/>
        <v/>
      </c>
    </row>
    <row r="72" spans="1:80" ht="12.75" customHeight="1">
      <c r="A72" s="328" t="s">
        <v>249</v>
      </c>
      <c r="B72" s="334" t="s">
        <v>197</v>
      </c>
      <c r="C72" s="339" t="s">
        <v>172</v>
      </c>
      <c r="D72" s="339" t="s">
        <v>242</v>
      </c>
      <c r="E72" s="354" t="s">
        <v>273</v>
      </c>
      <c r="F72" s="358">
        <v>29.97</v>
      </c>
      <c r="G72" s="358"/>
      <c r="H72" s="354" t="s">
        <v>219</v>
      </c>
      <c r="I72" s="354" t="s">
        <v>209</v>
      </c>
      <c r="J72" s="354">
        <v>2</v>
      </c>
      <c r="K72" s="22" t="s">
        <v>17</v>
      </c>
      <c r="L72" s="23">
        <f>L75*0.35</f>
        <v>5778500</v>
      </c>
      <c r="M72" s="100">
        <v>2013</v>
      </c>
      <c r="N72" s="24">
        <v>33</v>
      </c>
      <c r="O72" s="23">
        <f>O75*0.35</f>
        <v>6239507.2680794317</v>
      </c>
      <c r="P72" s="25">
        <f>L72/N72</f>
        <v>175106.06060606061</v>
      </c>
      <c r="Q72" s="25">
        <f>O72/N72</f>
        <v>189075.97782058883</v>
      </c>
      <c r="R72" s="8"/>
      <c r="S72" s="173">
        <f>M72+N72</f>
        <v>2046</v>
      </c>
      <c r="T72" s="173">
        <f t="shared" ref="T72:AB72" si="224">S72+$N$84</f>
        <v>2079</v>
      </c>
      <c r="U72" s="173">
        <f t="shared" si="224"/>
        <v>2112</v>
      </c>
      <c r="V72" s="173">
        <f t="shared" si="224"/>
        <v>2145</v>
      </c>
      <c r="W72" s="173">
        <f t="shared" si="224"/>
        <v>2178</v>
      </c>
      <c r="X72" s="173">
        <f t="shared" si="224"/>
        <v>2211</v>
      </c>
      <c r="Y72" s="173">
        <f t="shared" si="224"/>
        <v>2244</v>
      </c>
      <c r="Z72" s="173">
        <f t="shared" si="224"/>
        <v>2277</v>
      </c>
      <c r="AA72" s="173">
        <f t="shared" si="224"/>
        <v>2310</v>
      </c>
      <c r="AB72" s="173">
        <f t="shared" si="224"/>
        <v>2343</v>
      </c>
      <c r="AC72" s="8"/>
      <c r="AD72" s="91" t="str">
        <f>IF(ISERROR(HLOOKUP(AD$2,$S72:$AB72,1,FALSE)),"",$L72)</f>
        <v/>
      </c>
      <c r="AE72" s="91" t="str">
        <f t="shared" ref="AE72:CB73" si="225">IF(ISERROR(HLOOKUP(AE$2,$S72:$AB72,1,FALSE)),"",$L72)</f>
        <v/>
      </c>
      <c r="AF72" s="91" t="str">
        <f t="shared" si="225"/>
        <v/>
      </c>
      <c r="AG72" s="91" t="str">
        <f t="shared" si="225"/>
        <v/>
      </c>
      <c r="AH72" s="91" t="str">
        <f t="shared" si="225"/>
        <v/>
      </c>
      <c r="AI72" s="91" t="str">
        <f t="shared" si="225"/>
        <v/>
      </c>
      <c r="AJ72" s="91" t="str">
        <f t="shared" si="225"/>
        <v/>
      </c>
      <c r="AK72" s="91" t="str">
        <f t="shared" si="225"/>
        <v/>
      </c>
      <c r="AL72" s="91" t="str">
        <f t="shared" si="225"/>
        <v/>
      </c>
      <c r="AM72" s="91" t="str">
        <f t="shared" si="225"/>
        <v/>
      </c>
      <c r="AN72" s="91" t="str">
        <f t="shared" si="225"/>
        <v/>
      </c>
      <c r="AO72" s="91" t="str">
        <f t="shared" si="225"/>
        <v/>
      </c>
      <c r="AP72" s="91" t="str">
        <f t="shared" si="225"/>
        <v/>
      </c>
      <c r="AQ72" s="91" t="str">
        <f t="shared" si="225"/>
        <v/>
      </c>
      <c r="AR72" s="91" t="str">
        <f t="shared" si="225"/>
        <v/>
      </c>
      <c r="AS72" s="91" t="str">
        <f t="shared" si="225"/>
        <v/>
      </c>
      <c r="AT72" s="91" t="str">
        <f t="shared" si="225"/>
        <v/>
      </c>
      <c r="AU72" s="91" t="str">
        <f t="shared" si="225"/>
        <v/>
      </c>
      <c r="AV72" s="91" t="str">
        <f t="shared" si="225"/>
        <v/>
      </c>
      <c r="AW72" s="91" t="str">
        <f t="shared" si="225"/>
        <v/>
      </c>
      <c r="AX72" s="91" t="str">
        <f t="shared" si="225"/>
        <v/>
      </c>
      <c r="AY72" s="91" t="str">
        <f t="shared" si="225"/>
        <v/>
      </c>
      <c r="AZ72" s="91" t="str">
        <f t="shared" si="225"/>
        <v/>
      </c>
      <c r="BA72" s="91" t="str">
        <f t="shared" si="225"/>
        <v/>
      </c>
      <c r="BB72" s="91" t="str">
        <f t="shared" si="225"/>
        <v/>
      </c>
      <c r="BC72" s="91" t="str">
        <f t="shared" si="225"/>
        <v/>
      </c>
      <c r="BD72" s="91" t="str">
        <f t="shared" si="225"/>
        <v/>
      </c>
      <c r="BE72" s="91" t="str">
        <f t="shared" si="225"/>
        <v/>
      </c>
      <c r="BF72" s="91" t="str">
        <f t="shared" si="225"/>
        <v/>
      </c>
      <c r="BG72" s="91" t="str">
        <f t="shared" si="225"/>
        <v/>
      </c>
      <c r="BH72" s="91" t="str">
        <f t="shared" si="225"/>
        <v/>
      </c>
      <c r="BI72" s="91" t="str">
        <f t="shared" si="225"/>
        <v/>
      </c>
      <c r="BJ72" s="91" t="str">
        <f t="shared" si="225"/>
        <v/>
      </c>
      <c r="BK72" s="91">
        <f t="shared" si="225"/>
        <v>5778500</v>
      </c>
      <c r="BL72" s="91" t="str">
        <f t="shared" si="225"/>
        <v/>
      </c>
      <c r="BM72" s="91" t="str">
        <f t="shared" si="225"/>
        <v/>
      </c>
      <c r="BN72" s="91" t="str">
        <f t="shared" si="225"/>
        <v/>
      </c>
      <c r="BO72" s="91" t="str">
        <f t="shared" si="225"/>
        <v/>
      </c>
      <c r="BP72" s="91" t="str">
        <f t="shared" si="225"/>
        <v/>
      </c>
      <c r="BQ72" s="91" t="str">
        <f t="shared" si="225"/>
        <v/>
      </c>
      <c r="BR72" s="91" t="str">
        <f t="shared" si="225"/>
        <v/>
      </c>
      <c r="BS72" s="91" t="str">
        <f t="shared" si="225"/>
        <v/>
      </c>
      <c r="BT72" s="91" t="str">
        <f t="shared" si="225"/>
        <v/>
      </c>
      <c r="BU72" s="91" t="str">
        <f t="shared" si="225"/>
        <v/>
      </c>
      <c r="BV72" s="91" t="str">
        <f t="shared" si="225"/>
        <v/>
      </c>
      <c r="BW72" s="91" t="str">
        <f t="shared" si="225"/>
        <v/>
      </c>
      <c r="BX72" s="91" t="str">
        <f t="shared" si="225"/>
        <v/>
      </c>
      <c r="BY72" s="91" t="str">
        <f t="shared" si="225"/>
        <v/>
      </c>
      <c r="BZ72" s="91" t="str">
        <f t="shared" si="225"/>
        <v/>
      </c>
      <c r="CA72" s="91" t="str">
        <f t="shared" si="225"/>
        <v/>
      </c>
      <c r="CB72" s="91" t="str">
        <f t="shared" si="225"/>
        <v/>
      </c>
    </row>
    <row r="73" spans="1:80" ht="12.75" customHeight="1">
      <c r="A73" s="329"/>
      <c r="B73" s="334"/>
      <c r="C73" s="339"/>
      <c r="D73" s="339"/>
      <c r="E73" s="354"/>
      <c r="F73" s="358"/>
      <c r="G73" s="358"/>
      <c r="H73" s="354"/>
      <c r="I73" s="354"/>
      <c r="J73" s="354"/>
      <c r="K73" s="26" t="s">
        <v>18</v>
      </c>
      <c r="L73" s="23">
        <f>L75*0.55</f>
        <v>9080500</v>
      </c>
      <c r="M73" s="100">
        <v>2013</v>
      </c>
      <c r="N73" s="59">
        <v>10</v>
      </c>
      <c r="O73" s="23">
        <f>O75*0.55</f>
        <v>9804939.9926962499</v>
      </c>
      <c r="P73" s="91">
        <f>L73/N73</f>
        <v>908050</v>
      </c>
      <c r="Q73" s="91">
        <f>O73/N73</f>
        <v>980493.99926962494</v>
      </c>
      <c r="R73" s="8"/>
      <c r="S73" s="173">
        <f t="shared" ref="S73:S74" si="226">M73+N73</f>
        <v>2023</v>
      </c>
      <c r="T73" s="173">
        <f t="shared" ref="T73:AB73" si="227">S73+$N$85</f>
        <v>2033</v>
      </c>
      <c r="U73" s="173">
        <f t="shared" si="227"/>
        <v>2043</v>
      </c>
      <c r="V73" s="173">
        <f t="shared" si="227"/>
        <v>2053</v>
      </c>
      <c r="W73" s="173">
        <f t="shared" si="227"/>
        <v>2063</v>
      </c>
      <c r="X73" s="173">
        <f t="shared" si="227"/>
        <v>2073</v>
      </c>
      <c r="Y73" s="173">
        <f t="shared" si="227"/>
        <v>2083</v>
      </c>
      <c r="Z73" s="173">
        <f t="shared" si="227"/>
        <v>2093</v>
      </c>
      <c r="AA73" s="173">
        <f t="shared" si="227"/>
        <v>2103</v>
      </c>
      <c r="AB73" s="173">
        <f t="shared" si="227"/>
        <v>2113</v>
      </c>
      <c r="AC73" s="8"/>
      <c r="AD73" s="91" t="str">
        <f t="shared" ref="AD73:AS75" si="228">IF(ISERROR(HLOOKUP(AD$2,$S73:$AB73,1,FALSE)),"",$L73)</f>
        <v/>
      </c>
      <c r="AE73" s="91" t="str">
        <f t="shared" si="225"/>
        <v/>
      </c>
      <c r="AF73" s="91" t="str">
        <f t="shared" si="225"/>
        <v/>
      </c>
      <c r="AG73" s="91" t="str">
        <f t="shared" si="225"/>
        <v/>
      </c>
      <c r="AH73" s="91" t="str">
        <f t="shared" si="225"/>
        <v/>
      </c>
      <c r="AI73" s="91" t="str">
        <f t="shared" si="225"/>
        <v/>
      </c>
      <c r="AJ73" s="91" t="str">
        <f t="shared" ref="AJ73:CB75" si="229">IF(ISERROR(HLOOKUP(AJ$2,$S73:$AB73,1,FALSE)),"",$L73)</f>
        <v/>
      </c>
      <c r="AK73" s="91" t="str">
        <f t="shared" si="229"/>
        <v/>
      </c>
      <c r="AL73" s="91" t="str">
        <f t="shared" si="229"/>
        <v/>
      </c>
      <c r="AM73" s="91" t="str">
        <f t="shared" si="229"/>
        <v/>
      </c>
      <c r="AN73" s="91">
        <f t="shared" si="229"/>
        <v>9080500</v>
      </c>
      <c r="AO73" s="91" t="str">
        <f t="shared" si="229"/>
        <v/>
      </c>
      <c r="AP73" s="91" t="str">
        <f t="shared" si="229"/>
        <v/>
      </c>
      <c r="AQ73" s="91" t="str">
        <f t="shared" si="229"/>
        <v/>
      </c>
      <c r="AR73" s="91" t="str">
        <f t="shared" si="229"/>
        <v/>
      </c>
      <c r="AS73" s="91" t="str">
        <f t="shared" si="229"/>
        <v/>
      </c>
      <c r="AT73" s="91" t="str">
        <f t="shared" si="229"/>
        <v/>
      </c>
      <c r="AU73" s="91" t="str">
        <f t="shared" si="229"/>
        <v/>
      </c>
      <c r="AV73" s="91" t="str">
        <f t="shared" si="229"/>
        <v/>
      </c>
      <c r="AW73" s="91" t="str">
        <f t="shared" si="229"/>
        <v/>
      </c>
      <c r="AX73" s="91">
        <f t="shared" si="229"/>
        <v>9080500</v>
      </c>
      <c r="AY73" s="91" t="str">
        <f t="shared" si="229"/>
        <v/>
      </c>
      <c r="AZ73" s="91" t="str">
        <f t="shared" si="229"/>
        <v/>
      </c>
      <c r="BA73" s="91" t="str">
        <f t="shared" si="229"/>
        <v/>
      </c>
      <c r="BB73" s="91" t="str">
        <f t="shared" si="229"/>
        <v/>
      </c>
      <c r="BC73" s="91" t="str">
        <f t="shared" si="229"/>
        <v/>
      </c>
      <c r="BD73" s="91" t="str">
        <f t="shared" si="229"/>
        <v/>
      </c>
      <c r="BE73" s="91" t="str">
        <f t="shared" si="229"/>
        <v/>
      </c>
      <c r="BF73" s="91" t="str">
        <f t="shared" si="229"/>
        <v/>
      </c>
      <c r="BG73" s="91" t="str">
        <f t="shared" si="229"/>
        <v/>
      </c>
      <c r="BH73" s="91">
        <f t="shared" si="229"/>
        <v>9080500</v>
      </c>
      <c r="BI73" s="91" t="str">
        <f t="shared" si="229"/>
        <v/>
      </c>
      <c r="BJ73" s="91" t="str">
        <f t="shared" si="229"/>
        <v/>
      </c>
      <c r="BK73" s="91" t="str">
        <f t="shared" si="229"/>
        <v/>
      </c>
      <c r="BL73" s="91" t="str">
        <f t="shared" si="229"/>
        <v/>
      </c>
      <c r="BM73" s="91" t="str">
        <f t="shared" si="229"/>
        <v/>
      </c>
      <c r="BN73" s="91" t="str">
        <f t="shared" si="229"/>
        <v/>
      </c>
      <c r="BO73" s="91" t="str">
        <f t="shared" si="229"/>
        <v/>
      </c>
      <c r="BP73" s="91" t="str">
        <f t="shared" si="229"/>
        <v/>
      </c>
      <c r="BQ73" s="91" t="str">
        <f t="shared" si="229"/>
        <v/>
      </c>
      <c r="BR73" s="91">
        <f t="shared" si="229"/>
        <v>9080500</v>
      </c>
      <c r="BS73" s="91" t="str">
        <f t="shared" si="229"/>
        <v/>
      </c>
      <c r="BT73" s="91" t="str">
        <f t="shared" si="229"/>
        <v/>
      </c>
      <c r="BU73" s="91" t="str">
        <f t="shared" si="229"/>
        <v/>
      </c>
      <c r="BV73" s="91" t="str">
        <f t="shared" si="229"/>
        <v/>
      </c>
      <c r="BW73" s="91" t="str">
        <f t="shared" si="229"/>
        <v/>
      </c>
      <c r="BX73" s="91" t="str">
        <f t="shared" si="229"/>
        <v/>
      </c>
      <c r="BY73" s="91" t="str">
        <f t="shared" si="229"/>
        <v/>
      </c>
      <c r="BZ73" s="91" t="str">
        <f t="shared" si="229"/>
        <v/>
      </c>
      <c r="CA73" s="91" t="str">
        <f t="shared" si="229"/>
        <v/>
      </c>
      <c r="CB73" s="91">
        <f t="shared" si="229"/>
        <v>9080500</v>
      </c>
    </row>
    <row r="74" spans="1:80" ht="12.75" customHeight="1">
      <c r="A74" s="329"/>
      <c r="B74" s="334"/>
      <c r="C74" s="339"/>
      <c r="D74" s="339"/>
      <c r="E74" s="354"/>
      <c r="F74" s="358"/>
      <c r="G74" s="358"/>
      <c r="H74" s="354"/>
      <c r="I74" s="354"/>
      <c r="J74" s="354"/>
      <c r="K74" s="26" t="s">
        <v>37</v>
      </c>
      <c r="L74" s="23">
        <f>L75*0.1</f>
        <v>1651000</v>
      </c>
      <c r="M74" s="100">
        <v>2013</v>
      </c>
      <c r="N74" s="59">
        <v>5</v>
      </c>
      <c r="O74" s="23">
        <f>O75*0.1</f>
        <v>1782716.3623084091</v>
      </c>
      <c r="P74" s="91">
        <f>L74/N74</f>
        <v>330200</v>
      </c>
      <c r="Q74" s="91">
        <f>O74/N74</f>
        <v>356543.2724616818</v>
      </c>
      <c r="R74" s="8"/>
      <c r="S74" s="173">
        <f t="shared" si="226"/>
        <v>2018</v>
      </c>
      <c r="T74" s="173">
        <f t="shared" ref="T74:AB74" si="230">S74+$N$86</f>
        <v>2023</v>
      </c>
      <c r="U74" s="173">
        <f t="shared" si="230"/>
        <v>2028</v>
      </c>
      <c r="V74" s="173">
        <f t="shared" si="230"/>
        <v>2033</v>
      </c>
      <c r="W74" s="173">
        <f t="shared" si="230"/>
        <v>2038</v>
      </c>
      <c r="X74" s="173">
        <f t="shared" si="230"/>
        <v>2043</v>
      </c>
      <c r="Y74" s="173">
        <f t="shared" si="230"/>
        <v>2048</v>
      </c>
      <c r="Z74" s="173">
        <f t="shared" si="230"/>
        <v>2053</v>
      </c>
      <c r="AA74" s="173">
        <f t="shared" si="230"/>
        <v>2058</v>
      </c>
      <c r="AB74" s="173">
        <f t="shared" si="230"/>
        <v>2063</v>
      </c>
      <c r="AC74" s="8"/>
      <c r="AD74" s="91" t="str">
        <f t="shared" si="228"/>
        <v/>
      </c>
      <c r="AE74" s="91" t="str">
        <f t="shared" si="228"/>
        <v/>
      </c>
      <c r="AF74" s="91" t="str">
        <f t="shared" si="228"/>
        <v/>
      </c>
      <c r="AG74" s="91" t="str">
        <f t="shared" si="228"/>
        <v/>
      </c>
      <c r="AH74" s="91" t="str">
        <f t="shared" si="228"/>
        <v/>
      </c>
      <c r="AI74" s="91">
        <f t="shared" si="228"/>
        <v>1651000</v>
      </c>
      <c r="AJ74" s="91" t="str">
        <f t="shared" si="228"/>
        <v/>
      </c>
      <c r="AK74" s="91" t="str">
        <f t="shared" si="228"/>
        <v/>
      </c>
      <c r="AL74" s="91" t="str">
        <f t="shared" si="228"/>
        <v/>
      </c>
      <c r="AM74" s="91" t="str">
        <f t="shared" si="228"/>
        <v/>
      </c>
      <c r="AN74" s="91">
        <f t="shared" si="228"/>
        <v>1651000</v>
      </c>
      <c r="AO74" s="91" t="str">
        <f t="shared" si="228"/>
        <v/>
      </c>
      <c r="AP74" s="91" t="str">
        <f t="shared" si="228"/>
        <v/>
      </c>
      <c r="AQ74" s="91" t="str">
        <f t="shared" si="228"/>
        <v/>
      </c>
      <c r="AR74" s="91" t="str">
        <f t="shared" si="228"/>
        <v/>
      </c>
      <c r="AS74" s="91">
        <f t="shared" si="228"/>
        <v>1651000</v>
      </c>
      <c r="AT74" s="91" t="str">
        <f t="shared" si="229"/>
        <v/>
      </c>
      <c r="AU74" s="91" t="str">
        <f t="shared" si="229"/>
        <v/>
      </c>
      <c r="AV74" s="91" t="str">
        <f t="shared" si="229"/>
        <v/>
      </c>
      <c r="AW74" s="91" t="str">
        <f t="shared" si="229"/>
        <v/>
      </c>
      <c r="AX74" s="91">
        <f t="shared" si="229"/>
        <v>1651000</v>
      </c>
      <c r="AY74" s="91" t="str">
        <f t="shared" si="229"/>
        <v/>
      </c>
      <c r="AZ74" s="91" t="str">
        <f t="shared" si="229"/>
        <v/>
      </c>
      <c r="BA74" s="91" t="str">
        <f t="shared" si="229"/>
        <v/>
      </c>
      <c r="BB74" s="91" t="str">
        <f t="shared" si="229"/>
        <v/>
      </c>
      <c r="BC74" s="91">
        <f t="shared" si="229"/>
        <v>1651000</v>
      </c>
      <c r="BD74" s="91" t="str">
        <f t="shared" si="229"/>
        <v/>
      </c>
      <c r="BE74" s="91" t="str">
        <f t="shared" si="229"/>
        <v/>
      </c>
      <c r="BF74" s="91" t="str">
        <f t="shared" si="229"/>
        <v/>
      </c>
      <c r="BG74" s="91" t="str">
        <f t="shared" si="229"/>
        <v/>
      </c>
      <c r="BH74" s="91">
        <f t="shared" si="229"/>
        <v>1651000</v>
      </c>
      <c r="BI74" s="91" t="str">
        <f t="shared" si="229"/>
        <v/>
      </c>
      <c r="BJ74" s="91" t="str">
        <f t="shared" si="229"/>
        <v/>
      </c>
      <c r="BK74" s="91" t="str">
        <f t="shared" si="229"/>
        <v/>
      </c>
      <c r="BL74" s="91" t="str">
        <f t="shared" si="229"/>
        <v/>
      </c>
      <c r="BM74" s="91">
        <f t="shared" si="229"/>
        <v>1651000</v>
      </c>
      <c r="BN74" s="91" t="str">
        <f t="shared" si="229"/>
        <v/>
      </c>
      <c r="BO74" s="91" t="str">
        <f t="shared" si="229"/>
        <v/>
      </c>
      <c r="BP74" s="91" t="str">
        <f t="shared" si="229"/>
        <v/>
      </c>
      <c r="BQ74" s="91" t="str">
        <f t="shared" si="229"/>
        <v/>
      </c>
      <c r="BR74" s="91">
        <f t="shared" si="229"/>
        <v>1651000</v>
      </c>
      <c r="BS74" s="91" t="str">
        <f t="shared" si="229"/>
        <v/>
      </c>
      <c r="BT74" s="91" t="str">
        <f t="shared" si="229"/>
        <v/>
      </c>
      <c r="BU74" s="91" t="str">
        <f t="shared" si="229"/>
        <v/>
      </c>
      <c r="BV74" s="91" t="str">
        <f t="shared" si="229"/>
        <v/>
      </c>
      <c r="BW74" s="91">
        <f t="shared" si="229"/>
        <v>1651000</v>
      </c>
      <c r="BX74" s="91" t="str">
        <f t="shared" si="229"/>
        <v/>
      </c>
      <c r="BY74" s="91" t="str">
        <f t="shared" si="229"/>
        <v/>
      </c>
      <c r="BZ74" s="91" t="str">
        <f t="shared" si="229"/>
        <v/>
      </c>
      <c r="CA74" s="91" t="str">
        <f t="shared" si="229"/>
        <v/>
      </c>
      <c r="CB74" s="91">
        <f t="shared" si="229"/>
        <v>1651000</v>
      </c>
    </row>
    <row r="75" spans="1:80" ht="12.75" customHeight="1" thickBot="1">
      <c r="A75" s="330"/>
      <c r="B75" s="334"/>
      <c r="C75" s="339"/>
      <c r="D75" s="339"/>
      <c r="E75" s="354"/>
      <c r="F75" s="358"/>
      <c r="G75" s="358"/>
      <c r="H75" s="354"/>
      <c r="I75" s="354"/>
      <c r="J75" s="354"/>
      <c r="K75" s="28" t="s">
        <v>38</v>
      </c>
      <c r="L75" s="29">
        <v>16510000</v>
      </c>
      <c r="M75" s="100"/>
      <c r="N75" s="173"/>
      <c r="O75" s="29">
        <v>17827163.623084091</v>
      </c>
      <c r="P75" s="30">
        <f>SUM(P72:P74)</f>
        <v>1413356.0606060605</v>
      </c>
      <c r="Q75" s="30">
        <f>SUM(Q72:Q74)</f>
        <v>1526113.2495518955</v>
      </c>
      <c r="R75" s="8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8"/>
      <c r="AD75" s="91" t="str">
        <f t="shared" si="228"/>
        <v/>
      </c>
      <c r="AE75" s="91" t="str">
        <f t="shared" si="228"/>
        <v/>
      </c>
      <c r="AF75" s="91" t="str">
        <f t="shared" si="228"/>
        <v/>
      </c>
      <c r="AG75" s="91" t="str">
        <f t="shared" si="228"/>
        <v/>
      </c>
      <c r="AH75" s="91" t="str">
        <f t="shared" si="228"/>
        <v/>
      </c>
      <c r="AI75" s="91" t="str">
        <f t="shared" si="228"/>
        <v/>
      </c>
      <c r="AJ75" s="91" t="str">
        <f t="shared" si="228"/>
        <v/>
      </c>
      <c r="AK75" s="91" t="str">
        <f t="shared" si="228"/>
        <v/>
      </c>
      <c r="AL75" s="91" t="str">
        <f t="shared" si="228"/>
        <v/>
      </c>
      <c r="AM75" s="91" t="str">
        <f t="shared" si="228"/>
        <v/>
      </c>
      <c r="AN75" s="91" t="str">
        <f t="shared" si="228"/>
        <v/>
      </c>
      <c r="AO75" s="91" t="str">
        <f t="shared" si="228"/>
        <v/>
      </c>
      <c r="AP75" s="91" t="str">
        <f t="shared" si="228"/>
        <v/>
      </c>
      <c r="AQ75" s="91" t="str">
        <f t="shared" si="228"/>
        <v/>
      </c>
      <c r="AR75" s="91" t="str">
        <f t="shared" si="228"/>
        <v/>
      </c>
      <c r="AS75" s="91" t="str">
        <f t="shared" si="228"/>
        <v/>
      </c>
      <c r="AT75" s="91" t="str">
        <f t="shared" si="229"/>
        <v/>
      </c>
      <c r="AU75" s="91" t="str">
        <f t="shared" si="229"/>
        <v/>
      </c>
      <c r="AV75" s="91" t="str">
        <f t="shared" si="229"/>
        <v/>
      </c>
      <c r="AW75" s="91" t="str">
        <f t="shared" si="229"/>
        <v/>
      </c>
      <c r="AX75" s="91" t="str">
        <f t="shared" si="229"/>
        <v/>
      </c>
      <c r="AY75" s="91" t="str">
        <f t="shared" si="229"/>
        <v/>
      </c>
      <c r="AZ75" s="91" t="str">
        <f t="shared" si="229"/>
        <v/>
      </c>
      <c r="BA75" s="91" t="str">
        <f t="shared" si="229"/>
        <v/>
      </c>
      <c r="BB75" s="91" t="str">
        <f t="shared" si="229"/>
        <v/>
      </c>
      <c r="BC75" s="91" t="str">
        <f t="shared" si="229"/>
        <v/>
      </c>
      <c r="BD75" s="91" t="str">
        <f t="shared" si="229"/>
        <v/>
      </c>
      <c r="BE75" s="91" t="str">
        <f t="shared" si="229"/>
        <v/>
      </c>
      <c r="BF75" s="91" t="str">
        <f t="shared" si="229"/>
        <v/>
      </c>
      <c r="BG75" s="91" t="str">
        <f t="shared" si="229"/>
        <v/>
      </c>
      <c r="BH75" s="91" t="str">
        <f t="shared" si="229"/>
        <v/>
      </c>
      <c r="BI75" s="91" t="str">
        <f t="shared" si="229"/>
        <v/>
      </c>
      <c r="BJ75" s="91" t="str">
        <f t="shared" si="229"/>
        <v/>
      </c>
      <c r="BK75" s="91" t="str">
        <f t="shared" si="229"/>
        <v/>
      </c>
      <c r="BL75" s="91" t="str">
        <f t="shared" si="229"/>
        <v/>
      </c>
      <c r="BM75" s="91" t="str">
        <f t="shared" si="229"/>
        <v/>
      </c>
      <c r="BN75" s="91" t="str">
        <f t="shared" si="229"/>
        <v/>
      </c>
      <c r="BO75" s="91" t="str">
        <f t="shared" si="229"/>
        <v/>
      </c>
      <c r="BP75" s="91" t="str">
        <f t="shared" si="229"/>
        <v/>
      </c>
      <c r="BQ75" s="91" t="str">
        <f t="shared" si="229"/>
        <v/>
      </c>
      <c r="BR75" s="91" t="str">
        <f t="shared" si="229"/>
        <v/>
      </c>
      <c r="BS75" s="91" t="str">
        <f t="shared" si="229"/>
        <v/>
      </c>
      <c r="BT75" s="91" t="str">
        <f t="shared" si="229"/>
        <v/>
      </c>
      <c r="BU75" s="91" t="str">
        <f t="shared" si="229"/>
        <v/>
      </c>
      <c r="BV75" s="91" t="str">
        <f t="shared" si="229"/>
        <v/>
      </c>
      <c r="BW75" s="91" t="str">
        <f t="shared" si="229"/>
        <v/>
      </c>
      <c r="BX75" s="91" t="str">
        <f t="shared" si="229"/>
        <v/>
      </c>
      <c r="BY75" s="91" t="str">
        <f t="shared" si="229"/>
        <v/>
      </c>
      <c r="BZ75" s="91" t="str">
        <f t="shared" si="229"/>
        <v/>
      </c>
      <c r="CA75" s="91" t="str">
        <f t="shared" si="229"/>
        <v/>
      </c>
      <c r="CB75" s="91" t="str">
        <f t="shared" si="229"/>
        <v/>
      </c>
    </row>
    <row r="76" spans="1:80" ht="12.75" customHeight="1">
      <c r="A76" s="328" t="s">
        <v>250</v>
      </c>
      <c r="B76" s="334" t="s">
        <v>198</v>
      </c>
      <c r="C76" s="339" t="s">
        <v>173</v>
      </c>
      <c r="D76" s="339" t="s">
        <v>242</v>
      </c>
      <c r="E76" s="354" t="s">
        <v>273</v>
      </c>
      <c r="F76" s="358">
        <v>58.24</v>
      </c>
      <c r="G76" s="358"/>
      <c r="H76" s="354" t="s">
        <v>219</v>
      </c>
      <c r="I76" s="354" t="s">
        <v>209</v>
      </c>
      <c r="J76" s="354">
        <v>2</v>
      </c>
      <c r="K76" s="22" t="s">
        <v>17</v>
      </c>
      <c r="L76" s="23">
        <f>L79*0.35</f>
        <v>5778500</v>
      </c>
      <c r="M76" s="100">
        <v>2013</v>
      </c>
      <c r="N76" s="24">
        <v>33</v>
      </c>
      <c r="O76" s="23">
        <f>O79*0.35</f>
        <v>6239507.2680794317</v>
      </c>
      <c r="P76" s="25">
        <f>L76/N76</f>
        <v>175106.06060606061</v>
      </c>
      <c r="Q76" s="25">
        <f>O76/N76</f>
        <v>189075.97782058883</v>
      </c>
      <c r="R76" s="8"/>
      <c r="S76" s="173">
        <f>M76+N76</f>
        <v>2046</v>
      </c>
      <c r="T76" s="173">
        <f t="shared" ref="T76" si="231">S76+$N$84</f>
        <v>2079</v>
      </c>
      <c r="U76" s="173">
        <f t="shared" ref="U76" si="232">T76+$N$84</f>
        <v>2112</v>
      </c>
      <c r="V76" s="173">
        <f t="shared" ref="V76" si="233">U76+$N$84</f>
        <v>2145</v>
      </c>
      <c r="W76" s="173">
        <f t="shared" ref="W76" si="234">V76+$N$84</f>
        <v>2178</v>
      </c>
      <c r="X76" s="173">
        <f t="shared" ref="X76" si="235">W76+$N$84</f>
        <v>2211</v>
      </c>
      <c r="Y76" s="173">
        <f t="shared" ref="Y76" si="236">X76+$N$84</f>
        <v>2244</v>
      </c>
      <c r="Z76" s="173">
        <f t="shared" ref="Z76" si="237">Y76+$N$84</f>
        <v>2277</v>
      </c>
      <c r="AA76" s="173">
        <f t="shared" ref="AA76" si="238">Z76+$N$84</f>
        <v>2310</v>
      </c>
      <c r="AB76" s="173">
        <f t="shared" ref="AB76" si="239">AA76+$N$84</f>
        <v>2343</v>
      </c>
      <c r="AC76" s="8"/>
      <c r="AD76" s="91" t="str">
        <f>IF(ISERROR(HLOOKUP(AD$2,$S76:$AB76,1,FALSE)),"",$L76)</f>
        <v/>
      </c>
      <c r="AE76" s="91" t="str">
        <f t="shared" ref="AE76:CB79" si="240">IF(ISERROR(HLOOKUP(AE$2,$S76:$AB76,1,FALSE)),"",$L76)</f>
        <v/>
      </c>
      <c r="AF76" s="91" t="str">
        <f t="shared" si="240"/>
        <v/>
      </c>
      <c r="AG76" s="91" t="str">
        <f t="shared" si="240"/>
        <v/>
      </c>
      <c r="AH76" s="91" t="str">
        <f t="shared" si="240"/>
        <v/>
      </c>
      <c r="AI76" s="91" t="str">
        <f t="shared" si="240"/>
        <v/>
      </c>
      <c r="AJ76" s="91" t="str">
        <f t="shared" si="240"/>
        <v/>
      </c>
      <c r="AK76" s="91" t="str">
        <f t="shared" si="240"/>
        <v/>
      </c>
      <c r="AL76" s="91" t="str">
        <f t="shared" si="240"/>
        <v/>
      </c>
      <c r="AM76" s="91" t="str">
        <f t="shared" si="240"/>
        <v/>
      </c>
      <c r="AN76" s="91" t="str">
        <f t="shared" si="240"/>
        <v/>
      </c>
      <c r="AO76" s="91" t="str">
        <f t="shared" si="240"/>
        <v/>
      </c>
      <c r="AP76" s="91" t="str">
        <f t="shared" si="240"/>
        <v/>
      </c>
      <c r="AQ76" s="91" t="str">
        <f t="shared" si="240"/>
        <v/>
      </c>
      <c r="AR76" s="91" t="str">
        <f t="shared" si="240"/>
        <v/>
      </c>
      <c r="AS76" s="91" t="str">
        <f t="shared" si="240"/>
        <v/>
      </c>
      <c r="AT76" s="91" t="str">
        <f t="shared" si="240"/>
        <v/>
      </c>
      <c r="AU76" s="91" t="str">
        <f t="shared" si="240"/>
        <v/>
      </c>
      <c r="AV76" s="91" t="str">
        <f t="shared" si="240"/>
        <v/>
      </c>
      <c r="AW76" s="91" t="str">
        <f t="shared" si="240"/>
        <v/>
      </c>
      <c r="AX76" s="91" t="str">
        <f t="shared" si="240"/>
        <v/>
      </c>
      <c r="AY76" s="91" t="str">
        <f t="shared" si="240"/>
        <v/>
      </c>
      <c r="AZ76" s="91" t="str">
        <f t="shared" si="240"/>
        <v/>
      </c>
      <c r="BA76" s="91" t="str">
        <f t="shared" si="240"/>
        <v/>
      </c>
      <c r="BB76" s="91" t="str">
        <f t="shared" si="240"/>
        <v/>
      </c>
      <c r="BC76" s="91" t="str">
        <f t="shared" si="240"/>
        <v/>
      </c>
      <c r="BD76" s="91" t="str">
        <f t="shared" si="240"/>
        <v/>
      </c>
      <c r="BE76" s="91" t="str">
        <f t="shared" si="240"/>
        <v/>
      </c>
      <c r="BF76" s="91" t="str">
        <f t="shared" si="240"/>
        <v/>
      </c>
      <c r="BG76" s="91" t="str">
        <f t="shared" si="240"/>
        <v/>
      </c>
      <c r="BH76" s="91" t="str">
        <f t="shared" si="240"/>
        <v/>
      </c>
      <c r="BI76" s="91" t="str">
        <f t="shared" si="240"/>
        <v/>
      </c>
      <c r="BJ76" s="91" t="str">
        <f t="shared" si="240"/>
        <v/>
      </c>
      <c r="BK76" s="91">
        <f t="shared" si="240"/>
        <v>5778500</v>
      </c>
      <c r="BL76" s="91" t="str">
        <f t="shared" si="240"/>
        <v/>
      </c>
      <c r="BM76" s="91" t="str">
        <f t="shared" si="240"/>
        <v/>
      </c>
      <c r="BN76" s="91" t="str">
        <f t="shared" si="240"/>
        <v/>
      </c>
      <c r="BO76" s="91" t="str">
        <f t="shared" si="240"/>
        <v/>
      </c>
      <c r="BP76" s="91" t="str">
        <f t="shared" si="240"/>
        <v/>
      </c>
      <c r="BQ76" s="91" t="str">
        <f t="shared" si="240"/>
        <v/>
      </c>
      <c r="BR76" s="91" t="str">
        <f t="shared" si="240"/>
        <v/>
      </c>
      <c r="BS76" s="91" t="str">
        <f t="shared" si="240"/>
        <v/>
      </c>
      <c r="BT76" s="91" t="str">
        <f t="shared" si="240"/>
        <v/>
      </c>
      <c r="BU76" s="91" t="str">
        <f t="shared" si="240"/>
        <v/>
      </c>
      <c r="BV76" s="91" t="str">
        <f t="shared" si="240"/>
        <v/>
      </c>
      <c r="BW76" s="91" t="str">
        <f t="shared" si="240"/>
        <v/>
      </c>
      <c r="BX76" s="91" t="str">
        <f t="shared" si="240"/>
        <v/>
      </c>
      <c r="BY76" s="91" t="str">
        <f t="shared" si="240"/>
        <v/>
      </c>
      <c r="BZ76" s="91" t="str">
        <f t="shared" si="240"/>
        <v/>
      </c>
      <c r="CA76" s="91" t="str">
        <f t="shared" si="240"/>
        <v/>
      </c>
      <c r="CB76" s="91" t="str">
        <f t="shared" si="240"/>
        <v/>
      </c>
    </row>
    <row r="77" spans="1:80" ht="12.75" customHeight="1">
      <c r="A77" s="329"/>
      <c r="B77" s="334"/>
      <c r="C77" s="339"/>
      <c r="D77" s="339"/>
      <c r="E77" s="354"/>
      <c r="F77" s="358"/>
      <c r="G77" s="358"/>
      <c r="H77" s="354"/>
      <c r="I77" s="354"/>
      <c r="J77" s="354"/>
      <c r="K77" s="26" t="s">
        <v>18</v>
      </c>
      <c r="L77" s="23">
        <f>L79*0.55</f>
        <v>9080500</v>
      </c>
      <c r="M77" s="100">
        <v>2013</v>
      </c>
      <c r="N77" s="59">
        <v>10</v>
      </c>
      <c r="O77" s="23">
        <f>O79*0.55</f>
        <v>9804939.9926962499</v>
      </c>
      <c r="P77" s="91">
        <f>L77/N77</f>
        <v>908050</v>
      </c>
      <c r="Q77" s="91">
        <f>O77/N77</f>
        <v>980493.99926962494</v>
      </c>
      <c r="R77" s="8"/>
      <c r="S77" s="173">
        <f t="shared" ref="S77:S78" si="241">M77+N77</f>
        <v>2023</v>
      </c>
      <c r="T77" s="173">
        <f t="shared" ref="T77" si="242">S77+$N$85</f>
        <v>2033</v>
      </c>
      <c r="U77" s="173">
        <f t="shared" ref="U77" si="243">T77+$N$85</f>
        <v>2043</v>
      </c>
      <c r="V77" s="173">
        <f t="shared" ref="V77" si="244">U77+$N$85</f>
        <v>2053</v>
      </c>
      <c r="W77" s="173">
        <f t="shared" ref="W77" si="245">V77+$N$85</f>
        <v>2063</v>
      </c>
      <c r="X77" s="173">
        <f t="shared" ref="X77" si="246">W77+$N$85</f>
        <v>2073</v>
      </c>
      <c r="Y77" s="173">
        <f t="shared" ref="Y77" si="247">X77+$N$85</f>
        <v>2083</v>
      </c>
      <c r="Z77" s="173">
        <f t="shared" ref="Z77" si="248">Y77+$N$85</f>
        <v>2093</v>
      </c>
      <c r="AA77" s="173">
        <f t="shared" ref="AA77" si="249">Z77+$N$85</f>
        <v>2103</v>
      </c>
      <c r="AB77" s="173">
        <f t="shared" ref="AB77" si="250">AA77+$N$85</f>
        <v>2113</v>
      </c>
      <c r="AC77" s="8"/>
      <c r="AD77" s="91" t="str">
        <f t="shared" ref="AD77:AD79" si="251">IF(ISERROR(HLOOKUP(AD$2,$S77:$AB77,1,FALSE)),"",$L77)</f>
        <v/>
      </c>
      <c r="AE77" s="91" t="str">
        <f t="shared" si="240"/>
        <v/>
      </c>
      <c r="AF77" s="91" t="str">
        <f t="shared" si="240"/>
        <v/>
      </c>
      <c r="AG77" s="91" t="str">
        <f t="shared" si="240"/>
        <v/>
      </c>
      <c r="AH77" s="91" t="str">
        <f t="shared" si="240"/>
        <v/>
      </c>
      <c r="AI77" s="91" t="str">
        <f t="shared" si="240"/>
        <v/>
      </c>
      <c r="AJ77" s="91" t="str">
        <f t="shared" si="240"/>
        <v/>
      </c>
      <c r="AK77" s="91" t="str">
        <f t="shared" si="240"/>
        <v/>
      </c>
      <c r="AL77" s="91" t="str">
        <f t="shared" si="240"/>
        <v/>
      </c>
      <c r="AM77" s="91" t="str">
        <f t="shared" si="240"/>
        <v/>
      </c>
      <c r="AN77" s="91">
        <f t="shared" si="240"/>
        <v>9080500</v>
      </c>
      <c r="AO77" s="91" t="str">
        <f t="shared" si="240"/>
        <v/>
      </c>
      <c r="AP77" s="91" t="str">
        <f t="shared" si="240"/>
        <v/>
      </c>
      <c r="AQ77" s="91" t="str">
        <f t="shared" si="240"/>
        <v/>
      </c>
      <c r="AR77" s="91" t="str">
        <f t="shared" si="240"/>
        <v/>
      </c>
      <c r="AS77" s="91" t="str">
        <f t="shared" si="240"/>
        <v/>
      </c>
      <c r="AT77" s="91" t="str">
        <f t="shared" si="240"/>
        <v/>
      </c>
      <c r="AU77" s="91" t="str">
        <f t="shared" si="240"/>
        <v/>
      </c>
      <c r="AV77" s="91" t="str">
        <f t="shared" si="240"/>
        <v/>
      </c>
      <c r="AW77" s="91" t="str">
        <f t="shared" si="240"/>
        <v/>
      </c>
      <c r="AX77" s="91">
        <f t="shared" si="240"/>
        <v>9080500</v>
      </c>
      <c r="AY77" s="91" t="str">
        <f t="shared" si="240"/>
        <v/>
      </c>
      <c r="AZ77" s="91" t="str">
        <f t="shared" si="240"/>
        <v/>
      </c>
      <c r="BA77" s="91" t="str">
        <f t="shared" si="240"/>
        <v/>
      </c>
      <c r="BB77" s="91" t="str">
        <f t="shared" si="240"/>
        <v/>
      </c>
      <c r="BC77" s="91" t="str">
        <f t="shared" si="240"/>
        <v/>
      </c>
      <c r="BD77" s="91" t="str">
        <f t="shared" si="240"/>
        <v/>
      </c>
      <c r="BE77" s="91" t="str">
        <f t="shared" si="240"/>
        <v/>
      </c>
      <c r="BF77" s="91" t="str">
        <f t="shared" si="240"/>
        <v/>
      </c>
      <c r="BG77" s="91" t="str">
        <f t="shared" si="240"/>
        <v/>
      </c>
      <c r="BH77" s="91">
        <f t="shared" si="240"/>
        <v>9080500</v>
      </c>
      <c r="BI77" s="91" t="str">
        <f t="shared" si="240"/>
        <v/>
      </c>
      <c r="BJ77" s="91" t="str">
        <f t="shared" si="240"/>
        <v/>
      </c>
      <c r="BK77" s="91" t="str">
        <f t="shared" si="240"/>
        <v/>
      </c>
      <c r="BL77" s="91" t="str">
        <f t="shared" si="240"/>
        <v/>
      </c>
      <c r="BM77" s="91" t="str">
        <f t="shared" si="240"/>
        <v/>
      </c>
      <c r="BN77" s="91" t="str">
        <f t="shared" si="240"/>
        <v/>
      </c>
      <c r="BO77" s="91" t="str">
        <f t="shared" si="240"/>
        <v/>
      </c>
      <c r="BP77" s="91" t="str">
        <f t="shared" si="240"/>
        <v/>
      </c>
      <c r="BQ77" s="91" t="str">
        <f t="shared" si="240"/>
        <v/>
      </c>
      <c r="BR77" s="91">
        <f t="shared" si="240"/>
        <v>9080500</v>
      </c>
      <c r="BS77" s="91" t="str">
        <f t="shared" si="240"/>
        <v/>
      </c>
      <c r="BT77" s="91" t="str">
        <f t="shared" si="240"/>
        <v/>
      </c>
      <c r="BU77" s="91" t="str">
        <f t="shared" si="240"/>
        <v/>
      </c>
      <c r="BV77" s="91" t="str">
        <f t="shared" si="240"/>
        <v/>
      </c>
      <c r="BW77" s="91" t="str">
        <f t="shared" si="240"/>
        <v/>
      </c>
      <c r="BX77" s="91" t="str">
        <f t="shared" si="240"/>
        <v/>
      </c>
      <c r="BY77" s="91" t="str">
        <f t="shared" si="240"/>
        <v/>
      </c>
      <c r="BZ77" s="91" t="str">
        <f t="shared" si="240"/>
        <v/>
      </c>
      <c r="CA77" s="91" t="str">
        <f t="shared" si="240"/>
        <v/>
      </c>
      <c r="CB77" s="91">
        <f t="shared" si="240"/>
        <v>9080500</v>
      </c>
    </row>
    <row r="78" spans="1:80" ht="12.75" customHeight="1">
      <c r="A78" s="329"/>
      <c r="B78" s="334"/>
      <c r="C78" s="339"/>
      <c r="D78" s="339"/>
      <c r="E78" s="354"/>
      <c r="F78" s="358"/>
      <c r="G78" s="358"/>
      <c r="H78" s="354"/>
      <c r="I78" s="354"/>
      <c r="J78" s="354"/>
      <c r="K78" s="26" t="s">
        <v>37</v>
      </c>
      <c r="L78" s="23">
        <f>L79*0.1</f>
        <v>1651000</v>
      </c>
      <c r="M78" s="100">
        <v>2013</v>
      </c>
      <c r="N78" s="59">
        <v>5</v>
      </c>
      <c r="O78" s="23">
        <f>O79*0.1</f>
        <v>1782716.3623084091</v>
      </c>
      <c r="P78" s="91">
        <f>L78/N78</f>
        <v>330200</v>
      </c>
      <c r="Q78" s="91">
        <f>O78/N78</f>
        <v>356543.2724616818</v>
      </c>
      <c r="R78" s="8"/>
      <c r="S78" s="173">
        <f t="shared" si="241"/>
        <v>2018</v>
      </c>
      <c r="T78" s="173">
        <f t="shared" ref="T78" si="252">S78+$N$86</f>
        <v>2023</v>
      </c>
      <c r="U78" s="173">
        <f t="shared" ref="U78" si="253">T78+$N$86</f>
        <v>2028</v>
      </c>
      <c r="V78" s="173">
        <f t="shared" ref="V78" si="254">U78+$N$86</f>
        <v>2033</v>
      </c>
      <c r="W78" s="173">
        <f t="shared" ref="W78" si="255">V78+$N$86</f>
        <v>2038</v>
      </c>
      <c r="X78" s="173">
        <f t="shared" ref="X78" si="256">W78+$N$86</f>
        <v>2043</v>
      </c>
      <c r="Y78" s="173">
        <f t="shared" ref="Y78" si="257">X78+$N$86</f>
        <v>2048</v>
      </c>
      <c r="Z78" s="173">
        <f t="shared" ref="Z78" si="258">Y78+$N$86</f>
        <v>2053</v>
      </c>
      <c r="AA78" s="173">
        <f t="shared" ref="AA78" si="259">Z78+$N$86</f>
        <v>2058</v>
      </c>
      <c r="AB78" s="173">
        <f t="shared" ref="AB78" si="260">AA78+$N$86</f>
        <v>2063</v>
      </c>
      <c r="AC78" s="8"/>
      <c r="AD78" s="91" t="str">
        <f t="shared" si="251"/>
        <v/>
      </c>
      <c r="AE78" s="91" t="str">
        <f t="shared" si="240"/>
        <v/>
      </c>
      <c r="AF78" s="91" t="str">
        <f t="shared" si="240"/>
        <v/>
      </c>
      <c r="AG78" s="91" t="str">
        <f t="shared" si="240"/>
        <v/>
      </c>
      <c r="AH78" s="91" t="str">
        <f t="shared" si="240"/>
        <v/>
      </c>
      <c r="AI78" s="91">
        <f t="shared" si="240"/>
        <v>1651000</v>
      </c>
      <c r="AJ78" s="91" t="str">
        <f t="shared" si="240"/>
        <v/>
      </c>
      <c r="AK78" s="91" t="str">
        <f t="shared" si="240"/>
        <v/>
      </c>
      <c r="AL78" s="91" t="str">
        <f t="shared" si="240"/>
        <v/>
      </c>
      <c r="AM78" s="91" t="str">
        <f t="shared" si="240"/>
        <v/>
      </c>
      <c r="AN78" s="91">
        <f t="shared" si="240"/>
        <v>1651000</v>
      </c>
      <c r="AO78" s="91" t="str">
        <f t="shared" si="240"/>
        <v/>
      </c>
      <c r="AP78" s="91" t="str">
        <f t="shared" si="240"/>
        <v/>
      </c>
      <c r="AQ78" s="91" t="str">
        <f t="shared" si="240"/>
        <v/>
      </c>
      <c r="AR78" s="91" t="str">
        <f t="shared" si="240"/>
        <v/>
      </c>
      <c r="AS78" s="91">
        <f t="shared" si="240"/>
        <v>1651000</v>
      </c>
      <c r="AT78" s="91" t="str">
        <f t="shared" si="240"/>
        <v/>
      </c>
      <c r="AU78" s="91" t="str">
        <f t="shared" si="240"/>
        <v/>
      </c>
      <c r="AV78" s="91" t="str">
        <f t="shared" si="240"/>
        <v/>
      </c>
      <c r="AW78" s="91" t="str">
        <f t="shared" si="240"/>
        <v/>
      </c>
      <c r="AX78" s="91">
        <f t="shared" si="240"/>
        <v>1651000</v>
      </c>
      <c r="AY78" s="91" t="str">
        <f t="shared" si="240"/>
        <v/>
      </c>
      <c r="AZ78" s="91" t="str">
        <f t="shared" si="240"/>
        <v/>
      </c>
      <c r="BA78" s="91" t="str">
        <f t="shared" si="240"/>
        <v/>
      </c>
      <c r="BB78" s="91" t="str">
        <f t="shared" si="240"/>
        <v/>
      </c>
      <c r="BC78" s="91">
        <f t="shared" si="240"/>
        <v>1651000</v>
      </c>
      <c r="BD78" s="91" t="str">
        <f t="shared" si="240"/>
        <v/>
      </c>
      <c r="BE78" s="91" t="str">
        <f t="shared" si="240"/>
        <v/>
      </c>
      <c r="BF78" s="91" t="str">
        <f t="shared" si="240"/>
        <v/>
      </c>
      <c r="BG78" s="91" t="str">
        <f t="shared" si="240"/>
        <v/>
      </c>
      <c r="BH78" s="91">
        <f t="shared" si="240"/>
        <v>1651000</v>
      </c>
      <c r="BI78" s="91" t="str">
        <f t="shared" si="240"/>
        <v/>
      </c>
      <c r="BJ78" s="91" t="str">
        <f t="shared" si="240"/>
        <v/>
      </c>
      <c r="BK78" s="91" t="str">
        <f t="shared" si="240"/>
        <v/>
      </c>
      <c r="BL78" s="91" t="str">
        <f t="shared" si="240"/>
        <v/>
      </c>
      <c r="BM78" s="91">
        <f t="shared" si="240"/>
        <v>1651000</v>
      </c>
      <c r="BN78" s="91" t="str">
        <f t="shared" si="240"/>
        <v/>
      </c>
      <c r="BO78" s="91" t="str">
        <f t="shared" si="240"/>
        <v/>
      </c>
      <c r="BP78" s="91" t="str">
        <f t="shared" si="240"/>
        <v/>
      </c>
      <c r="BQ78" s="91" t="str">
        <f t="shared" si="240"/>
        <v/>
      </c>
      <c r="BR78" s="91">
        <f t="shared" si="240"/>
        <v>1651000</v>
      </c>
      <c r="BS78" s="91" t="str">
        <f t="shared" si="240"/>
        <v/>
      </c>
      <c r="BT78" s="91" t="str">
        <f t="shared" si="240"/>
        <v/>
      </c>
      <c r="BU78" s="91" t="str">
        <f t="shared" si="240"/>
        <v/>
      </c>
      <c r="BV78" s="91" t="str">
        <f t="shared" si="240"/>
        <v/>
      </c>
      <c r="BW78" s="91">
        <f t="shared" si="240"/>
        <v>1651000</v>
      </c>
      <c r="BX78" s="91" t="str">
        <f t="shared" si="240"/>
        <v/>
      </c>
      <c r="BY78" s="91" t="str">
        <f t="shared" si="240"/>
        <v/>
      </c>
      <c r="BZ78" s="91" t="str">
        <f t="shared" si="240"/>
        <v/>
      </c>
      <c r="CA78" s="91" t="str">
        <f t="shared" si="240"/>
        <v/>
      </c>
      <c r="CB78" s="91">
        <f t="shared" si="240"/>
        <v>1651000</v>
      </c>
    </row>
    <row r="79" spans="1:80" ht="12.75" customHeight="1" thickBot="1">
      <c r="A79" s="330"/>
      <c r="B79" s="334"/>
      <c r="C79" s="339"/>
      <c r="D79" s="339"/>
      <c r="E79" s="354"/>
      <c r="F79" s="358"/>
      <c r="G79" s="358"/>
      <c r="H79" s="354"/>
      <c r="I79" s="354"/>
      <c r="J79" s="354"/>
      <c r="K79" s="28" t="s">
        <v>38</v>
      </c>
      <c r="L79" s="29">
        <v>16510000</v>
      </c>
      <c r="M79" s="100"/>
      <c r="N79" s="173"/>
      <c r="O79" s="29">
        <v>17827163.623084091</v>
      </c>
      <c r="P79" s="30">
        <f>SUM(P76:P78)</f>
        <v>1413356.0606060605</v>
      </c>
      <c r="Q79" s="30">
        <f>SUM(Q76:Q78)</f>
        <v>1526113.2495518955</v>
      </c>
      <c r="R79" s="8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8"/>
      <c r="AD79" s="91" t="str">
        <f t="shared" si="251"/>
        <v/>
      </c>
      <c r="AE79" s="91" t="str">
        <f t="shared" si="240"/>
        <v/>
      </c>
      <c r="AF79" s="91" t="str">
        <f t="shared" si="240"/>
        <v/>
      </c>
      <c r="AG79" s="91" t="str">
        <f t="shared" si="240"/>
        <v/>
      </c>
      <c r="AH79" s="91" t="str">
        <f t="shared" si="240"/>
        <v/>
      </c>
      <c r="AI79" s="91" t="str">
        <f t="shared" si="240"/>
        <v/>
      </c>
      <c r="AJ79" s="91" t="str">
        <f t="shared" si="240"/>
        <v/>
      </c>
      <c r="AK79" s="91" t="str">
        <f t="shared" si="240"/>
        <v/>
      </c>
      <c r="AL79" s="91" t="str">
        <f t="shared" si="240"/>
        <v/>
      </c>
      <c r="AM79" s="91" t="str">
        <f t="shared" si="240"/>
        <v/>
      </c>
      <c r="AN79" s="91" t="str">
        <f t="shared" si="240"/>
        <v/>
      </c>
      <c r="AO79" s="91" t="str">
        <f t="shared" si="240"/>
        <v/>
      </c>
      <c r="AP79" s="91" t="str">
        <f t="shared" si="240"/>
        <v/>
      </c>
      <c r="AQ79" s="91" t="str">
        <f t="shared" si="240"/>
        <v/>
      </c>
      <c r="AR79" s="91" t="str">
        <f t="shared" si="240"/>
        <v/>
      </c>
      <c r="AS79" s="91" t="str">
        <f t="shared" si="240"/>
        <v/>
      </c>
      <c r="AT79" s="91" t="str">
        <f t="shared" si="240"/>
        <v/>
      </c>
      <c r="AU79" s="91" t="str">
        <f t="shared" si="240"/>
        <v/>
      </c>
      <c r="AV79" s="91" t="str">
        <f t="shared" si="240"/>
        <v/>
      </c>
      <c r="AW79" s="91" t="str">
        <f t="shared" si="240"/>
        <v/>
      </c>
      <c r="AX79" s="91" t="str">
        <f t="shared" si="240"/>
        <v/>
      </c>
      <c r="AY79" s="91" t="str">
        <f t="shared" si="240"/>
        <v/>
      </c>
      <c r="AZ79" s="91" t="str">
        <f t="shared" si="240"/>
        <v/>
      </c>
      <c r="BA79" s="91" t="str">
        <f t="shared" si="240"/>
        <v/>
      </c>
      <c r="BB79" s="91" t="str">
        <f t="shared" si="240"/>
        <v/>
      </c>
      <c r="BC79" s="91" t="str">
        <f t="shared" si="240"/>
        <v/>
      </c>
      <c r="BD79" s="91" t="str">
        <f t="shared" si="240"/>
        <v/>
      </c>
      <c r="BE79" s="91" t="str">
        <f t="shared" si="240"/>
        <v/>
      </c>
      <c r="BF79" s="91" t="str">
        <f t="shared" si="240"/>
        <v/>
      </c>
      <c r="BG79" s="91" t="str">
        <f t="shared" si="240"/>
        <v/>
      </c>
      <c r="BH79" s="91" t="str">
        <f t="shared" si="240"/>
        <v/>
      </c>
      <c r="BI79" s="91" t="str">
        <f t="shared" si="240"/>
        <v/>
      </c>
      <c r="BJ79" s="91" t="str">
        <f t="shared" si="240"/>
        <v/>
      </c>
      <c r="BK79" s="91" t="str">
        <f t="shared" si="240"/>
        <v/>
      </c>
      <c r="BL79" s="91" t="str">
        <f t="shared" si="240"/>
        <v/>
      </c>
      <c r="BM79" s="91" t="str">
        <f t="shared" si="240"/>
        <v/>
      </c>
      <c r="BN79" s="91" t="str">
        <f t="shared" si="240"/>
        <v/>
      </c>
      <c r="BO79" s="91" t="str">
        <f t="shared" si="240"/>
        <v/>
      </c>
      <c r="BP79" s="91" t="str">
        <f t="shared" si="240"/>
        <v/>
      </c>
      <c r="BQ79" s="91" t="str">
        <f t="shared" si="240"/>
        <v/>
      </c>
      <c r="BR79" s="91" t="str">
        <f t="shared" si="240"/>
        <v/>
      </c>
      <c r="BS79" s="91" t="str">
        <f t="shared" si="240"/>
        <v/>
      </c>
      <c r="BT79" s="91" t="str">
        <f t="shared" si="240"/>
        <v/>
      </c>
      <c r="BU79" s="91" t="str">
        <f t="shared" si="240"/>
        <v/>
      </c>
      <c r="BV79" s="91" t="str">
        <f t="shared" si="240"/>
        <v/>
      </c>
      <c r="BW79" s="91" t="str">
        <f t="shared" si="240"/>
        <v/>
      </c>
      <c r="BX79" s="91" t="str">
        <f t="shared" si="240"/>
        <v/>
      </c>
      <c r="BY79" s="91" t="str">
        <f t="shared" si="240"/>
        <v/>
      </c>
      <c r="BZ79" s="91" t="str">
        <f t="shared" si="240"/>
        <v/>
      </c>
      <c r="CA79" s="91" t="str">
        <f t="shared" si="240"/>
        <v/>
      </c>
      <c r="CB79" s="91" t="str">
        <f t="shared" si="240"/>
        <v/>
      </c>
    </row>
    <row r="80" spans="1:80" ht="12.75" customHeight="1">
      <c r="A80" s="328" t="s">
        <v>251</v>
      </c>
      <c r="B80" s="334" t="s">
        <v>199</v>
      </c>
      <c r="C80" s="339" t="s">
        <v>174</v>
      </c>
      <c r="D80" s="339" t="s">
        <v>242</v>
      </c>
      <c r="E80" s="354" t="s">
        <v>273</v>
      </c>
      <c r="F80" s="358">
        <v>40.08</v>
      </c>
      <c r="G80" s="358"/>
      <c r="H80" s="354" t="s">
        <v>219</v>
      </c>
      <c r="I80" s="354" t="s">
        <v>210</v>
      </c>
      <c r="J80" s="354">
        <v>2</v>
      </c>
      <c r="K80" s="22" t="s">
        <v>17</v>
      </c>
      <c r="L80" s="23">
        <f>L83*0.35</f>
        <v>5778500</v>
      </c>
      <c r="M80" s="100">
        <v>2013</v>
      </c>
      <c r="N80" s="24">
        <v>33</v>
      </c>
      <c r="O80" s="23">
        <f>O83*0.35</f>
        <v>6239507.2680794317</v>
      </c>
      <c r="P80" s="25">
        <f>L80/N80</f>
        <v>175106.06060606061</v>
      </c>
      <c r="Q80" s="25">
        <f>O80/N80</f>
        <v>189075.97782058883</v>
      </c>
      <c r="R80" s="8"/>
      <c r="S80" s="173">
        <f>M80+N80</f>
        <v>2046</v>
      </c>
      <c r="T80" s="173">
        <f t="shared" ref="T80" si="261">S80+$N$84</f>
        <v>2079</v>
      </c>
      <c r="U80" s="173">
        <f t="shared" ref="U80" si="262">T80+$N$84</f>
        <v>2112</v>
      </c>
      <c r="V80" s="173">
        <f t="shared" ref="V80" si="263">U80+$N$84</f>
        <v>2145</v>
      </c>
      <c r="W80" s="173">
        <f t="shared" ref="W80" si="264">V80+$N$84</f>
        <v>2178</v>
      </c>
      <c r="X80" s="173">
        <f t="shared" ref="X80" si="265">W80+$N$84</f>
        <v>2211</v>
      </c>
      <c r="Y80" s="173">
        <f t="shared" ref="Y80" si="266">X80+$N$84</f>
        <v>2244</v>
      </c>
      <c r="Z80" s="173">
        <f t="shared" ref="Z80" si="267">Y80+$N$84</f>
        <v>2277</v>
      </c>
      <c r="AA80" s="173">
        <f t="shared" ref="AA80" si="268">Z80+$N$84</f>
        <v>2310</v>
      </c>
      <c r="AB80" s="173">
        <f t="shared" ref="AB80" si="269">AA80+$N$84</f>
        <v>2343</v>
      </c>
      <c r="AC80" s="8"/>
      <c r="AD80" s="91" t="str">
        <f>IF(ISERROR(HLOOKUP(AD$2,$S80:$AB80,1,FALSE)),"",$L80)</f>
        <v/>
      </c>
      <c r="AE80" s="91" t="str">
        <f t="shared" ref="AE80:CB83" si="270">IF(ISERROR(HLOOKUP(AE$2,$S80:$AB80,1,FALSE)),"",$L80)</f>
        <v/>
      </c>
      <c r="AF80" s="91" t="str">
        <f t="shared" si="270"/>
        <v/>
      </c>
      <c r="AG80" s="91" t="str">
        <f t="shared" si="270"/>
        <v/>
      </c>
      <c r="AH80" s="91" t="str">
        <f t="shared" si="270"/>
        <v/>
      </c>
      <c r="AI80" s="91" t="str">
        <f t="shared" si="270"/>
        <v/>
      </c>
      <c r="AJ80" s="91" t="str">
        <f t="shared" si="270"/>
        <v/>
      </c>
      <c r="AK80" s="91" t="str">
        <f t="shared" si="270"/>
        <v/>
      </c>
      <c r="AL80" s="91" t="str">
        <f t="shared" si="270"/>
        <v/>
      </c>
      <c r="AM80" s="91" t="str">
        <f t="shared" si="270"/>
        <v/>
      </c>
      <c r="AN80" s="91" t="str">
        <f t="shared" si="270"/>
        <v/>
      </c>
      <c r="AO80" s="91" t="str">
        <f t="shared" si="270"/>
        <v/>
      </c>
      <c r="AP80" s="91" t="str">
        <f t="shared" si="270"/>
        <v/>
      </c>
      <c r="AQ80" s="91" t="str">
        <f t="shared" si="270"/>
        <v/>
      </c>
      <c r="AR80" s="91" t="str">
        <f t="shared" si="270"/>
        <v/>
      </c>
      <c r="AS80" s="91" t="str">
        <f t="shared" si="270"/>
        <v/>
      </c>
      <c r="AT80" s="91" t="str">
        <f t="shared" si="270"/>
        <v/>
      </c>
      <c r="AU80" s="91" t="str">
        <f t="shared" si="270"/>
        <v/>
      </c>
      <c r="AV80" s="91" t="str">
        <f t="shared" si="270"/>
        <v/>
      </c>
      <c r="AW80" s="91" t="str">
        <f t="shared" si="270"/>
        <v/>
      </c>
      <c r="AX80" s="91" t="str">
        <f t="shared" si="270"/>
        <v/>
      </c>
      <c r="AY80" s="91" t="str">
        <f t="shared" si="270"/>
        <v/>
      </c>
      <c r="AZ80" s="91" t="str">
        <f t="shared" si="270"/>
        <v/>
      </c>
      <c r="BA80" s="91" t="str">
        <f t="shared" si="270"/>
        <v/>
      </c>
      <c r="BB80" s="91" t="str">
        <f t="shared" si="270"/>
        <v/>
      </c>
      <c r="BC80" s="91" t="str">
        <f t="shared" si="270"/>
        <v/>
      </c>
      <c r="BD80" s="91" t="str">
        <f t="shared" si="270"/>
        <v/>
      </c>
      <c r="BE80" s="91" t="str">
        <f t="shared" si="270"/>
        <v/>
      </c>
      <c r="BF80" s="91" t="str">
        <f t="shared" si="270"/>
        <v/>
      </c>
      <c r="BG80" s="91" t="str">
        <f t="shared" si="270"/>
        <v/>
      </c>
      <c r="BH80" s="91" t="str">
        <f t="shared" si="270"/>
        <v/>
      </c>
      <c r="BI80" s="91" t="str">
        <f t="shared" si="270"/>
        <v/>
      </c>
      <c r="BJ80" s="91" t="str">
        <f t="shared" si="270"/>
        <v/>
      </c>
      <c r="BK80" s="91">
        <f t="shared" si="270"/>
        <v>5778500</v>
      </c>
      <c r="BL80" s="91" t="str">
        <f t="shared" si="270"/>
        <v/>
      </c>
      <c r="BM80" s="91" t="str">
        <f t="shared" si="270"/>
        <v/>
      </c>
      <c r="BN80" s="91" t="str">
        <f t="shared" si="270"/>
        <v/>
      </c>
      <c r="BO80" s="91" t="str">
        <f t="shared" si="270"/>
        <v/>
      </c>
      <c r="BP80" s="91" t="str">
        <f t="shared" si="270"/>
        <v/>
      </c>
      <c r="BQ80" s="91" t="str">
        <f t="shared" si="270"/>
        <v/>
      </c>
      <c r="BR80" s="91" t="str">
        <f t="shared" si="270"/>
        <v/>
      </c>
      <c r="BS80" s="91" t="str">
        <f t="shared" si="270"/>
        <v/>
      </c>
      <c r="BT80" s="91" t="str">
        <f t="shared" si="270"/>
        <v/>
      </c>
      <c r="BU80" s="91" t="str">
        <f t="shared" si="270"/>
        <v/>
      </c>
      <c r="BV80" s="91" t="str">
        <f t="shared" si="270"/>
        <v/>
      </c>
      <c r="BW80" s="91" t="str">
        <f t="shared" si="270"/>
        <v/>
      </c>
      <c r="BX80" s="91" t="str">
        <f t="shared" si="270"/>
        <v/>
      </c>
      <c r="BY80" s="91" t="str">
        <f t="shared" si="270"/>
        <v/>
      </c>
      <c r="BZ80" s="91" t="str">
        <f t="shared" si="270"/>
        <v/>
      </c>
      <c r="CA80" s="91" t="str">
        <f t="shared" si="270"/>
        <v/>
      </c>
      <c r="CB80" s="91" t="str">
        <f t="shared" si="270"/>
        <v/>
      </c>
    </row>
    <row r="81" spans="1:80" ht="12.75" customHeight="1">
      <c r="A81" s="329"/>
      <c r="B81" s="334"/>
      <c r="C81" s="339"/>
      <c r="D81" s="339"/>
      <c r="E81" s="354"/>
      <c r="F81" s="358"/>
      <c r="G81" s="358"/>
      <c r="H81" s="354"/>
      <c r="I81" s="354"/>
      <c r="J81" s="354"/>
      <c r="K81" s="26" t="s">
        <v>18</v>
      </c>
      <c r="L81" s="23">
        <f>L83*0.55</f>
        <v>9080500</v>
      </c>
      <c r="M81" s="100">
        <v>2013</v>
      </c>
      <c r="N81" s="59">
        <v>10</v>
      </c>
      <c r="O81" s="23">
        <f>O83*0.55</f>
        <v>9804939.9926962499</v>
      </c>
      <c r="P81" s="91">
        <f>L81/N81</f>
        <v>908050</v>
      </c>
      <c r="Q81" s="91">
        <f>O81/N81</f>
        <v>980493.99926962494</v>
      </c>
      <c r="R81" s="8"/>
      <c r="S81" s="173">
        <f t="shared" ref="S81:S82" si="271">M81+N81</f>
        <v>2023</v>
      </c>
      <c r="T81" s="173">
        <f t="shared" ref="T81" si="272">S81+$N$85</f>
        <v>2033</v>
      </c>
      <c r="U81" s="173">
        <f t="shared" ref="U81" si="273">T81+$N$85</f>
        <v>2043</v>
      </c>
      <c r="V81" s="173">
        <f t="shared" ref="V81" si="274">U81+$N$85</f>
        <v>2053</v>
      </c>
      <c r="W81" s="173">
        <f t="shared" ref="W81" si="275">V81+$N$85</f>
        <v>2063</v>
      </c>
      <c r="X81" s="173">
        <f t="shared" ref="X81" si="276">W81+$N$85</f>
        <v>2073</v>
      </c>
      <c r="Y81" s="173">
        <f t="shared" ref="Y81" si="277">X81+$N$85</f>
        <v>2083</v>
      </c>
      <c r="Z81" s="173">
        <f t="shared" ref="Z81" si="278">Y81+$N$85</f>
        <v>2093</v>
      </c>
      <c r="AA81" s="173">
        <f t="shared" ref="AA81" si="279">Z81+$N$85</f>
        <v>2103</v>
      </c>
      <c r="AB81" s="173">
        <f t="shared" ref="AB81" si="280">AA81+$N$85</f>
        <v>2113</v>
      </c>
      <c r="AC81" s="8"/>
      <c r="AD81" s="91" t="str">
        <f t="shared" ref="AD81:AD83" si="281">IF(ISERROR(HLOOKUP(AD$2,$S81:$AB81,1,FALSE)),"",$L81)</f>
        <v/>
      </c>
      <c r="AE81" s="91" t="str">
        <f t="shared" si="270"/>
        <v/>
      </c>
      <c r="AF81" s="91" t="str">
        <f t="shared" si="270"/>
        <v/>
      </c>
      <c r="AG81" s="91" t="str">
        <f t="shared" si="270"/>
        <v/>
      </c>
      <c r="AH81" s="91" t="str">
        <f t="shared" si="270"/>
        <v/>
      </c>
      <c r="AI81" s="91" t="str">
        <f t="shared" si="270"/>
        <v/>
      </c>
      <c r="AJ81" s="91" t="str">
        <f t="shared" si="270"/>
        <v/>
      </c>
      <c r="AK81" s="91" t="str">
        <f t="shared" si="270"/>
        <v/>
      </c>
      <c r="AL81" s="91" t="str">
        <f t="shared" si="270"/>
        <v/>
      </c>
      <c r="AM81" s="91" t="str">
        <f t="shared" si="270"/>
        <v/>
      </c>
      <c r="AN81" s="91">
        <f t="shared" si="270"/>
        <v>9080500</v>
      </c>
      <c r="AO81" s="91" t="str">
        <f t="shared" si="270"/>
        <v/>
      </c>
      <c r="AP81" s="91" t="str">
        <f t="shared" si="270"/>
        <v/>
      </c>
      <c r="AQ81" s="91" t="str">
        <f t="shared" si="270"/>
        <v/>
      </c>
      <c r="AR81" s="91" t="str">
        <f t="shared" si="270"/>
        <v/>
      </c>
      <c r="AS81" s="91" t="str">
        <f t="shared" si="270"/>
        <v/>
      </c>
      <c r="AT81" s="91" t="str">
        <f t="shared" si="270"/>
        <v/>
      </c>
      <c r="AU81" s="91" t="str">
        <f t="shared" si="270"/>
        <v/>
      </c>
      <c r="AV81" s="91" t="str">
        <f t="shared" si="270"/>
        <v/>
      </c>
      <c r="AW81" s="91" t="str">
        <f t="shared" si="270"/>
        <v/>
      </c>
      <c r="AX81" s="91">
        <f t="shared" si="270"/>
        <v>9080500</v>
      </c>
      <c r="AY81" s="91" t="str">
        <f t="shared" si="270"/>
        <v/>
      </c>
      <c r="AZ81" s="91" t="str">
        <f t="shared" si="270"/>
        <v/>
      </c>
      <c r="BA81" s="91" t="str">
        <f t="shared" si="270"/>
        <v/>
      </c>
      <c r="BB81" s="91" t="str">
        <f t="shared" si="270"/>
        <v/>
      </c>
      <c r="BC81" s="91" t="str">
        <f t="shared" si="270"/>
        <v/>
      </c>
      <c r="BD81" s="91" t="str">
        <f t="shared" si="270"/>
        <v/>
      </c>
      <c r="BE81" s="91" t="str">
        <f t="shared" si="270"/>
        <v/>
      </c>
      <c r="BF81" s="91" t="str">
        <f t="shared" si="270"/>
        <v/>
      </c>
      <c r="BG81" s="91" t="str">
        <f t="shared" si="270"/>
        <v/>
      </c>
      <c r="BH81" s="91">
        <f t="shared" si="270"/>
        <v>9080500</v>
      </c>
      <c r="BI81" s="91" t="str">
        <f t="shared" si="270"/>
        <v/>
      </c>
      <c r="BJ81" s="91" t="str">
        <f t="shared" si="270"/>
        <v/>
      </c>
      <c r="BK81" s="91" t="str">
        <f t="shared" si="270"/>
        <v/>
      </c>
      <c r="BL81" s="91" t="str">
        <f t="shared" si="270"/>
        <v/>
      </c>
      <c r="BM81" s="91" t="str">
        <f t="shared" si="270"/>
        <v/>
      </c>
      <c r="BN81" s="91" t="str">
        <f t="shared" si="270"/>
        <v/>
      </c>
      <c r="BO81" s="91" t="str">
        <f t="shared" si="270"/>
        <v/>
      </c>
      <c r="BP81" s="91" t="str">
        <f t="shared" si="270"/>
        <v/>
      </c>
      <c r="BQ81" s="91" t="str">
        <f t="shared" si="270"/>
        <v/>
      </c>
      <c r="BR81" s="91">
        <f t="shared" si="270"/>
        <v>9080500</v>
      </c>
      <c r="BS81" s="91" t="str">
        <f t="shared" si="270"/>
        <v/>
      </c>
      <c r="BT81" s="91" t="str">
        <f t="shared" si="270"/>
        <v/>
      </c>
      <c r="BU81" s="91" t="str">
        <f t="shared" si="270"/>
        <v/>
      </c>
      <c r="BV81" s="91" t="str">
        <f t="shared" si="270"/>
        <v/>
      </c>
      <c r="BW81" s="91" t="str">
        <f t="shared" si="270"/>
        <v/>
      </c>
      <c r="BX81" s="91" t="str">
        <f t="shared" si="270"/>
        <v/>
      </c>
      <c r="BY81" s="91" t="str">
        <f t="shared" si="270"/>
        <v/>
      </c>
      <c r="BZ81" s="91" t="str">
        <f t="shared" si="270"/>
        <v/>
      </c>
      <c r="CA81" s="91" t="str">
        <f t="shared" si="270"/>
        <v/>
      </c>
      <c r="CB81" s="91">
        <f t="shared" si="270"/>
        <v>9080500</v>
      </c>
    </row>
    <row r="82" spans="1:80" ht="12.75" customHeight="1">
      <c r="A82" s="329"/>
      <c r="B82" s="334"/>
      <c r="C82" s="339"/>
      <c r="D82" s="339"/>
      <c r="E82" s="354"/>
      <c r="F82" s="358"/>
      <c r="G82" s="358"/>
      <c r="H82" s="354"/>
      <c r="I82" s="354"/>
      <c r="J82" s="354"/>
      <c r="K82" s="26" t="s">
        <v>37</v>
      </c>
      <c r="L82" s="23">
        <f>L83*0.1</f>
        <v>1651000</v>
      </c>
      <c r="M82" s="100">
        <v>2013</v>
      </c>
      <c r="N82" s="59">
        <v>5</v>
      </c>
      <c r="O82" s="23">
        <f>O83*0.1</f>
        <v>1782716.3623084091</v>
      </c>
      <c r="P82" s="91">
        <f>L82/N82</f>
        <v>330200</v>
      </c>
      <c r="Q82" s="91">
        <f>O82/N82</f>
        <v>356543.2724616818</v>
      </c>
      <c r="R82" s="8"/>
      <c r="S82" s="173">
        <f t="shared" si="271"/>
        <v>2018</v>
      </c>
      <c r="T82" s="173">
        <f t="shared" ref="T82" si="282">S82+$N$86</f>
        <v>2023</v>
      </c>
      <c r="U82" s="173">
        <f t="shared" ref="U82" si="283">T82+$N$86</f>
        <v>2028</v>
      </c>
      <c r="V82" s="173">
        <f t="shared" ref="V82" si="284">U82+$N$86</f>
        <v>2033</v>
      </c>
      <c r="W82" s="173">
        <f t="shared" ref="W82" si="285">V82+$N$86</f>
        <v>2038</v>
      </c>
      <c r="X82" s="173">
        <f t="shared" ref="X82" si="286">W82+$N$86</f>
        <v>2043</v>
      </c>
      <c r="Y82" s="173">
        <f t="shared" ref="Y82" si="287">X82+$N$86</f>
        <v>2048</v>
      </c>
      <c r="Z82" s="173">
        <f t="shared" ref="Z82" si="288">Y82+$N$86</f>
        <v>2053</v>
      </c>
      <c r="AA82" s="173">
        <f t="shared" ref="AA82" si="289">Z82+$N$86</f>
        <v>2058</v>
      </c>
      <c r="AB82" s="173">
        <f t="shared" ref="AB82" si="290">AA82+$N$86</f>
        <v>2063</v>
      </c>
      <c r="AC82" s="8"/>
      <c r="AD82" s="91" t="str">
        <f t="shared" si="281"/>
        <v/>
      </c>
      <c r="AE82" s="91" t="str">
        <f t="shared" si="270"/>
        <v/>
      </c>
      <c r="AF82" s="91" t="str">
        <f t="shared" si="270"/>
        <v/>
      </c>
      <c r="AG82" s="91" t="str">
        <f t="shared" si="270"/>
        <v/>
      </c>
      <c r="AH82" s="91" t="str">
        <f t="shared" si="270"/>
        <v/>
      </c>
      <c r="AI82" s="91">
        <f t="shared" si="270"/>
        <v>1651000</v>
      </c>
      <c r="AJ82" s="91" t="str">
        <f t="shared" si="270"/>
        <v/>
      </c>
      <c r="AK82" s="91" t="str">
        <f t="shared" si="270"/>
        <v/>
      </c>
      <c r="AL82" s="91" t="str">
        <f t="shared" si="270"/>
        <v/>
      </c>
      <c r="AM82" s="91" t="str">
        <f t="shared" si="270"/>
        <v/>
      </c>
      <c r="AN82" s="91">
        <f t="shared" si="270"/>
        <v>1651000</v>
      </c>
      <c r="AO82" s="91" t="str">
        <f t="shared" si="270"/>
        <v/>
      </c>
      <c r="AP82" s="91" t="str">
        <f t="shared" si="270"/>
        <v/>
      </c>
      <c r="AQ82" s="91" t="str">
        <f t="shared" si="270"/>
        <v/>
      </c>
      <c r="AR82" s="91" t="str">
        <f t="shared" si="270"/>
        <v/>
      </c>
      <c r="AS82" s="91">
        <f t="shared" si="270"/>
        <v>1651000</v>
      </c>
      <c r="AT82" s="91" t="str">
        <f t="shared" si="270"/>
        <v/>
      </c>
      <c r="AU82" s="91" t="str">
        <f t="shared" si="270"/>
        <v/>
      </c>
      <c r="AV82" s="91" t="str">
        <f t="shared" si="270"/>
        <v/>
      </c>
      <c r="AW82" s="91" t="str">
        <f t="shared" si="270"/>
        <v/>
      </c>
      <c r="AX82" s="91">
        <f t="shared" si="270"/>
        <v>1651000</v>
      </c>
      <c r="AY82" s="91" t="str">
        <f t="shared" si="270"/>
        <v/>
      </c>
      <c r="AZ82" s="91" t="str">
        <f t="shared" si="270"/>
        <v/>
      </c>
      <c r="BA82" s="91" t="str">
        <f t="shared" si="270"/>
        <v/>
      </c>
      <c r="BB82" s="91" t="str">
        <f t="shared" si="270"/>
        <v/>
      </c>
      <c r="BC82" s="91">
        <f t="shared" si="270"/>
        <v>1651000</v>
      </c>
      <c r="BD82" s="91" t="str">
        <f t="shared" si="270"/>
        <v/>
      </c>
      <c r="BE82" s="91" t="str">
        <f t="shared" si="270"/>
        <v/>
      </c>
      <c r="BF82" s="91" t="str">
        <f t="shared" si="270"/>
        <v/>
      </c>
      <c r="BG82" s="91" t="str">
        <f t="shared" si="270"/>
        <v/>
      </c>
      <c r="BH82" s="91">
        <f t="shared" si="270"/>
        <v>1651000</v>
      </c>
      <c r="BI82" s="91" t="str">
        <f t="shared" si="270"/>
        <v/>
      </c>
      <c r="BJ82" s="91" t="str">
        <f t="shared" si="270"/>
        <v/>
      </c>
      <c r="BK82" s="91" t="str">
        <f t="shared" si="270"/>
        <v/>
      </c>
      <c r="BL82" s="91" t="str">
        <f t="shared" si="270"/>
        <v/>
      </c>
      <c r="BM82" s="91">
        <f t="shared" si="270"/>
        <v>1651000</v>
      </c>
      <c r="BN82" s="91" t="str">
        <f t="shared" si="270"/>
        <v/>
      </c>
      <c r="BO82" s="91" t="str">
        <f t="shared" si="270"/>
        <v/>
      </c>
      <c r="BP82" s="91" t="str">
        <f t="shared" si="270"/>
        <v/>
      </c>
      <c r="BQ82" s="91" t="str">
        <f t="shared" si="270"/>
        <v/>
      </c>
      <c r="BR82" s="91">
        <f t="shared" si="270"/>
        <v>1651000</v>
      </c>
      <c r="BS82" s="91" t="str">
        <f t="shared" si="270"/>
        <v/>
      </c>
      <c r="BT82" s="91" t="str">
        <f t="shared" si="270"/>
        <v/>
      </c>
      <c r="BU82" s="91" t="str">
        <f t="shared" si="270"/>
        <v/>
      </c>
      <c r="BV82" s="91" t="str">
        <f t="shared" si="270"/>
        <v/>
      </c>
      <c r="BW82" s="91">
        <f t="shared" si="270"/>
        <v>1651000</v>
      </c>
      <c r="BX82" s="91" t="str">
        <f t="shared" si="270"/>
        <v/>
      </c>
      <c r="BY82" s="91" t="str">
        <f t="shared" si="270"/>
        <v/>
      </c>
      <c r="BZ82" s="91" t="str">
        <f t="shared" si="270"/>
        <v/>
      </c>
      <c r="CA82" s="91" t="str">
        <f t="shared" si="270"/>
        <v/>
      </c>
      <c r="CB82" s="91">
        <f t="shared" si="270"/>
        <v>1651000</v>
      </c>
    </row>
    <row r="83" spans="1:80" ht="12.75" customHeight="1" thickBot="1">
      <c r="A83" s="330"/>
      <c r="B83" s="334"/>
      <c r="C83" s="339"/>
      <c r="D83" s="339"/>
      <c r="E83" s="354"/>
      <c r="F83" s="358"/>
      <c r="G83" s="358"/>
      <c r="H83" s="354"/>
      <c r="I83" s="354"/>
      <c r="J83" s="354"/>
      <c r="K83" s="28" t="s">
        <v>38</v>
      </c>
      <c r="L83" s="29">
        <v>16510000</v>
      </c>
      <c r="M83" s="100"/>
      <c r="N83" s="173"/>
      <c r="O83" s="29">
        <v>17827163.623084091</v>
      </c>
      <c r="P83" s="30">
        <f>SUM(P80:P82)</f>
        <v>1413356.0606060605</v>
      </c>
      <c r="Q83" s="30">
        <f>SUM(Q80:Q82)</f>
        <v>1526113.2495518955</v>
      </c>
      <c r="R83" s="8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8"/>
      <c r="AD83" s="91" t="str">
        <f t="shared" si="281"/>
        <v/>
      </c>
      <c r="AE83" s="91" t="str">
        <f t="shared" si="270"/>
        <v/>
      </c>
      <c r="AF83" s="91" t="str">
        <f t="shared" si="270"/>
        <v/>
      </c>
      <c r="AG83" s="91" t="str">
        <f t="shared" si="270"/>
        <v/>
      </c>
      <c r="AH83" s="91" t="str">
        <f t="shared" si="270"/>
        <v/>
      </c>
      <c r="AI83" s="91" t="str">
        <f t="shared" si="270"/>
        <v/>
      </c>
      <c r="AJ83" s="91" t="str">
        <f t="shared" si="270"/>
        <v/>
      </c>
      <c r="AK83" s="91" t="str">
        <f t="shared" si="270"/>
        <v/>
      </c>
      <c r="AL83" s="91" t="str">
        <f t="shared" si="270"/>
        <v/>
      </c>
      <c r="AM83" s="91" t="str">
        <f t="shared" si="270"/>
        <v/>
      </c>
      <c r="AN83" s="91" t="str">
        <f t="shared" si="270"/>
        <v/>
      </c>
      <c r="AO83" s="91" t="str">
        <f t="shared" si="270"/>
        <v/>
      </c>
      <c r="AP83" s="91" t="str">
        <f t="shared" si="270"/>
        <v/>
      </c>
      <c r="AQ83" s="91" t="str">
        <f t="shared" si="270"/>
        <v/>
      </c>
      <c r="AR83" s="91" t="str">
        <f t="shared" si="270"/>
        <v/>
      </c>
      <c r="AS83" s="91" t="str">
        <f t="shared" si="270"/>
        <v/>
      </c>
      <c r="AT83" s="91" t="str">
        <f t="shared" si="270"/>
        <v/>
      </c>
      <c r="AU83" s="91" t="str">
        <f t="shared" si="270"/>
        <v/>
      </c>
      <c r="AV83" s="91" t="str">
        <f t="shared" si="270"/>
        <v/>
      </c>
      <c r="AW83" s="91" t="str">
        <f t="shared" si="270"/>
        <v/>
      </c>
      <c r="AX83" s="91" t="str">
        <f t="shared" si="270"/>
        <v/>
      </c>
      <c r="AY83" s="91" t="str">
        <f t="shared" si="270"/>
        <v/>
      </c>
      <c r="AZ83" s="91" t="str">
        <f t="shared" si="270"/>
        <v/>
      </c>
      <c r="BA83" s="91" t="str">
        <f t="shared" si="270"/>
        <v/>
      </c>
      <c r="BB83" s="91" t="str">
        <f t="shared" si="270"/>
        <v/>
      </c>
      <c r="BC83" s="91" t="str">
        <f t="shared" si="270"/>
        <v/>
      </c>
      <c r="BD83" s="91" t="str">
        <f t="shared" si="270"/>
        <v/>
      </c>
      <c r="BE83" s="91" t="str">
        <f t="shared" si="270"/>
        <v/>
      </c>
      <c r="BF83" s="91" t="str">
        <f t="shared" si="270"/>
        <v/>
      </c>
      <c r="BG83" s="91" t="str">
        <f t="shared" si="270"/>
        <v/>
      </c>
      <c r="BH83" s="91" t="str">
        <f t="shared" si="270"/>
        <v/>
      </c>
      <c r="BI83" s="91" t="str">
        <f t="shared" si="270"/>
        <v/>
      </c>
      <c r="BJ83" s="91" t="str">
        <f t="shared" si="270"/>
        <v/>
      </c>
      <c r="BK83" s="91" t="str">
        <f t="shared" si="270"/>
        <v/>
      </c>
      <c r="BL83" s="91" t="str">
        <f t="shared" si="270"/>
        <v/>
      </c>
      <c r="BM83" s="91" t="str">
        <f t="shared" si="270"/>
        <v/>
      </c>
      <c r="BN83" s="91" t="str">
        <f t="shared" si="270"/>
        <v/>
      </c>
      <c r="BO83" s="91" t="str">
        <f t="shared" si="270"/>
        <v/>
      </c>
      <c r="BP83" s="91" t="str">
        <f t="shared" si="270"/>
        <v/>
      </c>
      <c r="BQ83" s="91" t="str">
        <f t="shared" si="270"/>
        <v/>
      </c>
      <c r="BR83" s="91" t="str">
        <f t="shared" si="270"/>
        <v/>
      </c>
      <c r="BS83" s="91" t="str">
        <f t="shared" si="270"/>
        <v/>
      </c>
      <c r="BT83" s="91" t="str">
        <f t="shared" si="270"/>
        <v/>
      </c>
      <c r="BU83" s="91" t="str">
        <f t="shared" si="270"/>
        <v/>
      </c>
      <c r="BV83" s="91" t="str">
        <f t="shared" si="270"/>
        <v/>
      </c>
      <c r="BW83" s="91" t="str">
        <f t="shared" si="270"/>
        <v/>
      </c>
      <c r="BX83" s="91" t="str">
        <f t="shared" si="270"/>
        <v/>
      </c>
      <c r="BY83" s="91" t="str">
        <f t="shared" si="270"/>
        <v/>
      </c>
      <c r="BZ83" s="91" t="str">
        <f t="shared" si="270"/>
        <v/>
      </c>
      <c r="CA83" s="91" t="str">
        <f t="shared" si="270"/>
        <v/>
      </c>
      <c r="CB83" s="91" t="str">
        <f t="shared" si="270"/>
        <v/>
      </c>
    </row>
    <row r="84" spans="1:80" ht="12.75" customHeight="1">
      <c r="A84" s="328" t="s">
        <v>252</v>
      </c>
      <c r="B84" s="334" t="s">
        <v>200</v>
      </c>
      <c r="C84" s="339" t="s">
        <v>175</v>
      </c>
      <c r="D84" s="339" t="s">
        <v>242</v>
      </c>
      <c r="E84" s="354" t="s">
        <v>244</v>
      </c>
      <c r="F84" s="358">
        <v>81.319999999999993</v>
      </c>
      <c r="G84" s="358"/>
      <c r="H84" s="354" t="s">
        <v>218</v>
      </c>
      <c r="I84" s="354" t="s">
        <v>211</v>
      </c>
      <c r="J84" s="354">
        <v>2</v>
      </c>
      <c r="K84" s="22" t="s">
        <v>17</v>
      </c>
      <c r="L84" s="23">
        <f>L87*0.35</f>
        <v>5778500</v>
      </c>
      <c r="M84" s="100">
        <v>2013</v>
      </c>
      <c r="N84" s="24">
        <v>33</v>
      </c>
      <c r="O84" s="23">
        <f>O87*0.35</f>
        <v>6239507.2680794317</v>
      </c>
      <c r="P84" s="25">
        <f>L84/N84</f>
        <v>175106.06060606061</v>
      </c>
      <c r="Q84" s="25">
        <f>O84/N84</f>
        <v>189075.97782058883</v>
      </c>
      <c r="R84" s="8"/>
      <c r="S84" s="11">
        <f>M84+N84</f>
        <v>2046</v>
      </c>
      <c r="T84" s="11">
        <f t="shared" ref="T84:AB84" si="291">S84+$N$84</f>
        <v>2079</v>
      </c>
      <c r="U84" s="11">
        <f t="shared" si="291"/>
        <v>2112</v>
      </c>
      <c r="V84" s="11">
        <f t="shared" si="291"/>
        <v>2145</v>
      </c>
      <c r="W84" s="11">
        <f t="shared" si="291"/>
        <v>2178</v>
      </c>
      <c r="X84" s="11">
        <f t="shared" si="291"/>
        <v>2211</v>
      </c>
      <c r="Y84" s="11">
        <f t="shared" si="291"/>
        <v>2244</v>
      </c>
      <c r="Z84" s="11">
        <f t="shared" si="291"/>
        <v>2277</v>
      </c>
      <c r="AA84" s="11">
        <f t="shared" si="291"/>
        <v>2310</v>
      </c>
      <c r="AB84" s="11">
        <f t="shared" si="291"/>
        <v>2343</v>
      </c>
      <c r="AC84" s="8"/>
      <c r="AD84" s="12" t="str">
        <f>IF(ISERROR(HLOOKUP(AD$2,$S84:$AB84,1,FALSE)),"",$L84)</f>
        <v/>
      </c>
      <c r="AE84" s="12" t="str">
        <f t="shared" ref="AE84:CB89" si="292">IF(ISERROR(HLOOKUP(AE$2,$S84:$AB84,1,FALSE)),"",$L84)</f>
        <v/>
      </c>
      <c r="AF84" s="12" t="str">
        <f t="shared" si="292"/>
        <v/>
      </c>
      <c r="AG84" s="12" t="str">
        <f t="shared" si="292"/>
        <v/>
      </c>
      <c r="AH84" s="12" t="str">
        <f t="shared" si="292"/>
        <v/>
      </c>
      <c r="AI84" s="12" t="str">
        <f t="shared" si="292"/>
        <v/>
      </c>
      <c r="AJ84" s="12" t="str">
        <f t="shared" si="292"/>
        <v/>
      </c>
      <c r="AK84" s="12" t="str">
        <f t="shared" si="292"/>
        <v/>
      </c>
      <c r="AL84" s="12" t="str">
        <f t="shared" si="292"/>
        <v/>
      </c>
      <c r="AM84" s="12" t="str">
        <f t="shared" si="292"/>
        <v/>
      </c>
      <c r="AN84" s="12" t="str">
        <f t="shared" si="292"/>
        <v/>
      </c>
      <c r="AO84" s="12" t="str">
        <f t="shared" si="292"/>
        <v/>
      </c>
      <c r="AP84" s="12" t="str">
        <f t="shared" si="292"/>
        <v/>
      </c>
      <c r="AQ84" s="12" t="str">
        <f t="shared" si="292"/>
        <v/>
      </c>
      <c r="AR84" s="12" t="str">
        <f t="shared" si="292"/>
        <v/>
      </c>
      <c r="AS84" s="12" t="str">
        <f t="shared" si="292"/>
        <v/>
      </c>
      <c r="AT84" s="12" t="str">
        <f t="shared" si="292"/>
        <v/>
      </c>
      <c r="AU84" s="12" t="str">
        <f t="shared" si="292"/>
        <v/>
      </c>
      <c r="AV84" s="12" t="str">
        <f t="shared" si="292"/>
        <v/>
      </c>
      <c r="AW84" s="12" t="str">
        <f t="shared" si="292"/>
        <v/>
      </c>
      <c r="AX84" s="12" t="str">
        <f t="shared" si="292"/>
        <v/>
      </c>
      <c r="AY84" s="12" t="str">
        <f t="shared" si="292"/>
        <v/>
      </c>
      <c r="AZ84" s="12" t="str">
        <f t="shared" si="292"/>
        <v/>
      </c>
      <c r="BA84" s="12" t="str">
        <f t="shared" si="292"/>
        <v/>
      </c>
      <c r="BB84" s="12" t="str">
        <f t="shared" si="292"/>
        <v/>
      </c>
      <c r="BC84" s="12" t="str">
        <f t="shared" si="292"/>
        <v/>
      </c>
      <c r="BD84" s="12" t="str">
        <f t="shared" si="292"/>
        <v/>
      </c>
      <c r="BE84" s="12" t="str">
        <f t="shared" si="292"/>
        <v/>
      </c>
      <c r="BF84" s="12" t="str">
        <f t="shared" si="292"/>
        <v/>
      </c>
      <c r="BG84" s="12" t="str">
        <f t="shared" si="292"/>
        <v/>
      </c>
      <c r="BH84" s="12" t="str">
        <f t="shared" si="292"/>
        <v/>
      </c>
      <c r="BI84" s="12" t="str">
        <f t="shared" si="292"/>
        <v/>
      </c>
      <c r="BJ84" s="12" t="str">
        <f t="shared" si="292"/>
        <v/>
      </c>
      <c r="BK84" s="12">
        <f t="shared" si="292"/>
        <v>5778500</v>
      </c>
      <c r="BL84" s="12" t="str">
        <f t="shared" si="292"/>
        <v/>
      </c>
      <c r="BM84" s="12" t="str">
        <f t="shared" si="292"/>
        <v/>
      </c>
      <c r="BN84" s="12" t="str">
        <f t="shared" si="292"/>
        <v/>
      </c>
      <c r="BO84" s="12" t="str">
        <f t="shared" si="292"/>
        <v/>
      </c>
      <c r="BP84" s="12" t="str">
        <f t="shared" si="292"/>
        <v/>
      </c>
      <c r="BQ84" s="12" t="str">
        <f t="shared" si="292"/>
        <v/>
      </c>
      <c r="BR84" s="12" t="str">
        <f t="shared" si="292"/>
        <v/>
      </c>
      <c r="BS84" s="12" t="str">
        <f t="shared" si="292"/>
        <v/>
      </c>
      <c r="BT84" s="12" t="str">
        <f t="shared" si="292"/>
        <v/>
      </c>
      <c r="BU84" s="12" t="str">
        <f t="shared" si="292"/>
        <v/>
      </c>
      <c r="BV84" s="12" t="str">
        <f t="shared" si="292"/>
        <v/>
      </c>
      <c r="BW84" s="12" t="str">
        <f t="shared" si="292"/>
        <v/>
      </c>
      <c r="BX84" s="12" t="str">
        <f t="shared" si="292"/>
        <v/>
      </c>
      <c r="BY84" s="12" t="str">
        <f t="shared" si="292"/>
        <v/>
      </c>
      <c r="BZ84" s="12" t="str">
        <f t="shared" si="292"/>
        <v/>
      </c>
      <c r="CA84" s="12" t="str">
        <f t="shared" si="292"/>
        <v/>
      </c>
      <c r="CB84" s="12" t="str">
        <f t="shared" si="292"/>
        <v/>
      </c>
    </row>
    <row r="85" spans="1:80" ht="12.75" customHeight="1">
      <c r="A85" s="329"/>
      <c r="B85" s="334"/>
      <c r="C85" s="339"/>
      <c r="D85" s="339"/>
      <c r="E85" s="354"/>
      <c r="F85" s="358"/>
      <c r="G85" s="358"/>
      <c r="H85" s="354"/>
      <c r="I85" s="354"/>
      <c r="J85" s="354"/>
      <c r="K85" s="26" t="s">
        <v>18</v>
      </c>
      <c r="L85" s="23">
        <f>L87*0.55</f>
        <v>9080500</v>
      </c>
      <c r="M85" s="100">
        <v>2013</v>
      </c>
      <c r="N85" s="27">
        <v>10</v>
      </c>
      <c r="O85" s="23">
        <f>O87*0.55</f>
        <v>9804939.9926962499</v>
      </c>
      <c r="P85" s="12">
        <f>L85/N85</f>
        <v>908050</v>
      </c>
      <c r="Q85" s="12">
        <f>O85/N85</f>
        <v>980493.99926962494</v>
      </c>
      <c r="R85" s="8"/>
      <c r="S85" s="173">
        <f t="shared" ref="S85:S86" si="293">M85+N85</f>
        <v>2023</v>
      </c>
      <c r="T85" s="11">
        <f t="shared" ref="T85:AB85" si="294">S85+$N$85</f>
        <v>2033</v>
      </c>
      <c r="U85" s="11">
        <f t="shared" si="294"/>
        <v>2043</v>
      </c>
      <c r="V85" s="11">
        <f t="shared" si="294"/>
        <v>2053</v>
      </c>
      <c r="W85" s="11">
        <f t="shared" si="294"/>
        <v>2063</v>
      </c>
      <c r="X85" s="11">
        <f t="shared" si="294"/>
        <v>2073</v>
      </c>
      <c r="Y85" s="11">
        <f t="shared" si="294"/>
        <v>2083</v>
      </c>
      <c r="Z85" s="11">
        <f t="shared" si="294"/>
        <v>2093</v>
      </c>
      <c r="AA85" s="11">
        <f t="shared" si="294"/>
        <v>2103</v>
      </c>
      <c r="AB85" s="11">
        <f t="shared" si="294"/>
        <v>2113</v>
      </c>
      <c r="AC85" s="8"/>
      <c r="AD85" s="12" t="str">
        <f t="shared" ref="AD85:AS107" si="295">IF(ISERROR(HLOOKUP(AD$2,$S85:$AB85,1,FALSE)),"",$L85)</f>
        <v/>
      </c>
      <c r="AE85" s="12" t="str">
        <f t="shared" si="292"/>
        <v/>
      </c>
      <c r="AF85" s="12" t="str">
        <f t="shared" si="292"/>
        <v/>
      </c>
      <c r="AG85" s="12" t="str">
        <f t="shared" si="292"/>
        <v/>
      </c>
      <c r="AH85" s="12" t="str">
        <f t="shared" si="292"/>
        <v/>
      </c>
      <c r="AI85" s="12" t="str">
        <f t="shared" si="292"/>
        <v/>
      </c>
      <c r="AJ85" s="12" t="str">
        <f t="shared" si="292"/>
        <v/>
      </c>
      <c r="AK85" s="12" t="str">
        <f t="shared" si="292"/>
        <v/>
      </c>
      <c r="AL85" s="12" t="str">
        <f t="shared" si="292"/>
        <v/>
      </c>
      <c r="AM85" s="12" t="str">
        <f t="shared" si="292"/>
        <v/>
      </c>
      <c r="AN85" s="12">
        <f t="shared" si="292"/>
        <v>9080500</v>
      </c>
      <c r="AO85" s="12" t="str">
        <f t="shared" si="292"/>
        <v/>
      </c>
      <c r="AP85" s="12" t="str">
        <f t="shared" si="292"/>
        <v/>
      </c>
      <c r="AQ85" s="12" t="str">
        <f t="shared" si="292"/>
        <v/>
      </c>
      <c r="AR85" s="12" t="str">
        <f t="shared" si="292"/>
        <v/>
      </c>
      <c r="AS85" s="12" t="str">
        <f t="shared" si="292"/>
        <v/>
      </c>
      <c r="AT85" s="12" t="str">
        <f t="shared" si="292"/>
        <v/>
      </c>
      <c r="AU85" s="12" t="str">
        <f t="shared" si="292"/>
        <v/>
      </c>
      <c r="AV85" s="12" t="str">
        <f t="shared" si="292"/>
        <v/>
      </c>
      <c r="AW85" s="12" t="str">
        <f t="shared" si="292"/>
        <v/>
      </c>
      <c r="AX85" s="12">
        <f t="shared" si="292"/>
        <v>9080500</v>
      </c>
      <c r="AY85" s="12" t="str">
        <f t="shared" si="292"/>
        <v/>
      </c>
      <c r="AZ85" s="12" t="str">
        <f t="shared" si="292"/>
        <v/>
      </c>
      <c r="BA85" s="12" t="str">
        <f t="shared" si="292"/>
        <v/>
      </c>
      <c r="BB85" s="12" t="str">
        <f t="shared" si="292"/>
        <v/>
      </c>
      <c r="BC85" s="12" t="str">
        <f t="shared" si="292"/>
        <v/>
      </c>
      <c r="BD85" s="12" t="str">
        <f t="shared" si="292"/>
        <v/>
      </c>
      <c r="BE85" s="12" t="str">
        <f t="shared" si="292"/>
        <v/>
      </c>
      <c r="BF85" s="12" t="str">
        <f t="shared" si="292"/>
        <v/>
      </c>
      <c r="BG85" s="12" t="str">
        <f t="shared" si="292"/>
        <v/>
      </c>
      <c r="BH85" s="12">
        <f t="shared" si="292"/>
        <v>9080500</v>
      </c>
      <c r="BI85" s="12" t="str">
        <f t="shared" si="292"/>
        <v/>
      </c>
      <c r="BJ85" s="12" t="str">
        <f t="shared" si="292"/>
        <v/>
      </c>
      <c r="BK85" s="12" t="str">
        <f t="shared" si="292"/>
        <v/>
      </c>
      <c r="BL85" s="12" t="str">
        <f t="shared" si="292"/>
        <v/>
      </c>
      <c r="BM85" s="12" t="str">
        <f t="shared" si="292"/>
        <v/>
      </c>
      <c r="BN85" s="12" t="str">
        <f t="shared" si="292"/>
        <v/>
      </c>
      <c r="BO85" s="12" t="str">
        <f t="shared" si="292"/>
        <v/>
      </c>
      <c r="BP85" s="12" t="str">
        <f t="shared" si="292"/>
        <v/>
      </c>
      <c r="BQ85" s="12" t="str">
        <f t="shared" si="292"/>
        <v/>
      </c>
      <c r="BR85" s="12">
        <f t="shared" si="292"/>
        <v>9080500</v>
      </c>
      <c r="BS85" s="12" t="str">
        <f t="shared" si="292"/>
        <v/>
      </c>
      <c r="BT85" s="12" t="str">
        <f t="shared" si="292"/>
        <v/>
      </c>
      <c r="BU85" s="12" t="str">
        <f t="shared" si="292"/>
        <v/>
      </c>
      <c r="BV85" s="12" t="str">
        <f t="shared" si="292"/>
        <v/>
      </c>
      <c r="BW85" s="12" t="str">
        <f t="shared" si="292"/>
        <v/>
      </c>
      <c r="BX85" s="12" t="str">
        <f t="shared" si="292"/>
        <v/>
      </c>
      <c r="BY85" s="12" t="str">
        <f t="shared" si="292"/>
        <v/>
      </c>
      <c r="BZ85" s="12" t="str">
        <f t="shared" si="292"/>
        <v/>
      </c>
      <c r="CA85" s="12" t="str">
        <f t="shared" si="292"/>
        <v/>
      </c>
      <c r="CB85" s="12">
        <f t="shared" si="292"/>
        <v>9080500</v>
      </c>
    </row>
    <row r="86" spans="1:80" ht="12.75" customHeight="1">
      <c r="A86" s="329"/>
      <c r="B86" s="334"/>
      <c r="C86" s="339"/>
      <c r="D86" s="339"/>
      <c r="E86" s="354"/>
      <c r="F86" s="358"/>
      <c r="G86" s="358"/>
      <c r="H86" s="354"/>
      <c r="I86" s="354"/>
      <c r="J86" s="354"/>
      <c r="K86" s="26" t="s">
        <v>37</v>
      </c>
      <c r="L86" s="23">
        <f>L87*0.1</f>
        <v>1651000</v>
      </c>
      <c r="M86" s="100">
        <v>2013</v>
      </c>
      <c r="N86" s="27">
        <v>5</v>
      </c>
      <c r="O86" s="23">
        <f>O87*0.1</f>
        <v>1782716.3623084091</v>
      </c>
      <c r="P86" s="12">
        <f>L86/N86</f>
        <v>330200</v>
      </c>
      <c r="Q86" s="12">
        <f>O86/N86</f>
        <v>356543.2724616818</v>
      </c>
      <c r="R86" s="8"/>
      <c r="S86" s="173">
        <f t="shared" si="293"/>
        <v>2018</v>
      </c>
      <c r="T86" s="11">
        <f t="shared" ref="T86:AB86" si="296">S86+$N$86</f>
        <v>2023</v>
      </c>
      <c r="U86" s="11">
        <f t="shared" si="296"/>
        <v>2028</v>
      </c>
      <c r="V86" s="11">
        <f t="shared" si="296"/>
        <v>2033</v>
      </c>
      <c r="W86" s="11">
        <f t="shared" si="296"/>
        <v>2038</v>
      </c>
      <c r="X86" s="11">
        <f t="shared" si="296"/>
        <v>2043</v>
      </c>
      <c r="Y86" s="11">
        <f t="shared" si="296"/>
        <v>2048</v>
      </c>
      <c r="Z86" s="11">
        <f t="shared" si="296"/>
        <v>2053</v>
      </c>
      <c r="AA86" s="11">
        <f t="shared" si="296"/>
        <v>2058</v>
      </c>
      <c r="AB86" s="11">
        <f t="shared" si="296"/>
        <v>2063</v>
      </c>
      <c r="AC86" s="8"/>
      <c r="AD86" s="12" t="str">
        <f t="shared" si="295"/>
        <v/>
      </c>
      <c r="AE86" s="12" t="str">
        <f t="shared" si="292"/>
        <v/>
      </c>
      <c r="AF86" s="12" t="str">
        <f t="shared" si="292"/>
        <v/>
      </c>
      <c r="AG86" s="12" t="str">
        <f t="shared" si="292"/>
        <v/>
      </c>
      <c r="AH86" s="12" t="str">
        <f t="shared" si="292"/>
        <v/>
      </c>
      <c r="AI86" s="12">
        <f t="shared" si="292"/>
        <v>1651000</v>
      </c>
      <c r="AJ86" s="12" t="str">
        <f t="shared" si="292"/>
        <v/>
      </c>
      <c r="AK86" s="12" t="str">
        <f t="shared" si="292"/>
        <v/>
      </c>
      <c r="AL86" s="12" t="str">
        <f t="shared" si="292"/>
        <v/>
      </c>
      <c r="AM86" s="12" t="str">
        <f t="shared" si="292"/>
        <v/>
      </c>
      <c r="AN86" s="12">
        <f t="shared" si="292"/>
        <v>1651000</v>
      </c>
      <c r="AO86" s="12" t="str">
        <f t="shared" si="292"/>
        <v/>
      </c>
      <c r="AP86" s="12" t="str">
        <f t="shared" si="292"/>
        <v/>
      </c>
      <c r="AQ86" s="12" t="str">
        <f t="shared" si="292"/>
        <v/>
      </c>
      <c r="AR86" s="12" t="str">
        <f t="shared" si="292"/>
        <v/>
      </c>
      <c r="AS86" s="12">
        <f t="shared" si="292"/>
        <v>1651000</v>
      </c>
      <c r="AT86" s="12" t="str">
        <f t="shared" si="292"/>
        <v/>
      </c>
      <c r="AU86" s="12" t="str">
        <f t="shared" si="292"/>
        <v/>
      </c>
      <c r="AV86" s="12" t="str">
        <f t="shared" si="292"/>
        <v/>
      </c>
      <c r="AW86" s="12" t="str">
        <f t="shared" si="292"/>
        <v/>
      </c>
      <c r="AX86" s="12">
        <f t="shared" si="292"/>
        <v>1651000</v>
      </c>
      <c r="AY86" s="12" t="str">
        <f t="shared" si="292"/>
        <v/>
      </c>
      <c r="AZ86" s="12" t="str">
        <f t="shared" si="292"/>
        <v/>
      </c>
      <c r="BA86" s="12" t="str">
        <f t="shared" si="292"/>
        <v/>
      </c>
      <c r="BB86" s="12" t="str">
        <f t="shared" si="292"/>
        <v/>
      </c>
      <c r="BC86" s="12">
        <f t="shared" si="292"/>
        <v>1651000</v>
      </c>
      <c r="BD86" s="12" t="str">
        <f t="shared" si="292"/>
        <v/>
      </c>
      <c r="BE86" s="12" t="str">
        <f t="shared" si="292"/>
        <v/>
      </c>
      <c r="BF86" s="12" t="str">
        <f t="shared" si="292"/>
        <v/>
      </c>
      <c r="BG86" s="12" t="str">
        <f t="shared" si="292"/>
        <v/>
      </c>
      <c r="BH86" s="12">
        <f t="shared" si="292"/>
        <v>1651000</v>
      </c>
      <c r="BI86" s="12" t="str">
        <f t="shared" si="292"/>
        <v/>
      </c>
      <c r="BJ86" s="12" t="str">
        <f t="shared" si="292"/>
        <v/>
      </c>
      <c r="BK86" s="12" t="str">
        <f t="shared" si="292"/>
        <v/>
      </c>
      <c r="BL86" s="12" t="str">
        <f t="shared" si="292"/>
        <v/>
      </c>
      <c r="BM86" s="12">
        <f t="shared" si="292"/>
        <v>1651000</v>
      </c>
      <c r="BN86" s="12" t="str">
        <f t="shared" si="292"/>
        <v/>
      </c>
      <c r="BO86" s="12" t="str">
        <f t="shared" si="292"/>
        <v/>
      </c>
      <c r="BP86" s="12" t="str">
        <f t="shared" si="292"/>
        <v/>
      </c>
      <c r="BQ86" s="12" t="str">
        <f t="shared" si="292"/>
        <v/>
      </c>
      <c r="BR86" s="12">
        <f t="shared" si="292"/>
        <v>1651000</v>
      </c>
      <c r="BS86" s="12" t="str">
        <f t="shared" si="292"/>
        <v/>
      </c>
      <c r="BT86" s="12" t="str">
        <f t="shared" si="292"/>
        <v/>
      </c>
      <c r="BU86" s="12" t="str">
        <f t="shared" si="292"/>
        <v/>
      </c>
      <c r="BV86" s="12" t="str">
        <f t="shared" si="292"/>
        <v/>
      </c>
      <c r="BW86" s="12">
        <f t="shared" si="292"/>
        <v>1651000</v>
      </c>
      <c r="BX86" s="12" t="str">
        <f t="shared" si="292"/>
        <v/>
      </c>
      <c r="BY86" s="12" t="str">
        <f t="shared" si="292"/>
        <v/>
      </c>
      <c r="BZ86" s="12" t="str">
        <f t="shared" si="292"/>
        <v/>
      </c>
      <c r="CA86" s="12" t="str">
        <f t="shared" si="292"/>
        <v/>
      </c>
      <c r="CB86" s="12">
        <f t="shared" si="292"/>
        <v>1651000</v>
      </c>
    </row>
    <row r="87" spans="1:80" ht="12.75" customHeight="1" thickBot="1">
      <c r="A87" s="330"/>
      <c r="B87" s="334"/>
      <c r="C87" s="339"/>
      <c r="D87" s="339"/>
      <c r="E87" s="354"/>
      <c r="F87" s="358"/>
      <c r="G87" s="358"/>
      <c r="H87" s="354"/>
      <c r="I87" s="354"/>
      <c r="J87" s="354"/>
      <c r="K87" s="28" t="s">
        <v>38</v>
      </c>
      <c r="L87" s="29">
        <v>16510000</v>
      </c>
      <c r="M87" s="100"/>
      <c r="N87" s="11"/>
      <c r="O87" s="29">
        <v>17827163.623084091</v>
      </c>
      <c r="P87" s="30">
        <f>SUM(P84:P86)</f>
        <v>1413356.0606060605</v>
      </c>
      <c r="Q87" s="30">
        <f>SUM(Q84:Q86)</f>
        <v>1526113.2495518955</v>
      </c>
      <c r="R87" s="8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8"/>
      <c r="AD87" s="12" t="str">
        <f t="shared" si="295"/>
        <v/>
      </c>
      <c r="AE87" s="12" t="str">
        <f t="shared" si="292"/>
        <v/>
      </c>
      <c r="AF87" s="12" t="str">
        <f t="shared" si="292"/>
        <v/>
      </c>
      <c r="AG87" s="12" t="str">
        <f t="shared" si="292"/>
        <v/>
      </c>
      <c r="AH87" s="12" t="str">
        <f t="shared" si="292"/>
        <v/>
      </c>
      <c r="AI87" s="12" t="str">
        <f t="shared" si="292"/>
        <v/>
      </c>
      <c r="AJ87" s="12" t="str">
        <f t="shared" si="292"/>
        <v/>
      </c>
      <c r="AK87" s="12" t="str">
        <f t="shared" si="292"/>
        <v/>
      </c>
      <c r="AL87" s="12" t="str">
        <f t="shared" si="292"/>
        <v/>
      </c>
      <c r="AM87" s="12" t="str">
        <f t="shared" si="292"/>
        <v/>
      </c>
      <c r="AN87" s="12" t="str">
        <f t="shared" si="292"/>
        <v/>
      </c>
      <c r="AO87" s="12" t="str">
        <f t="shared" si="292"/>
        <v/>
      </c>
      <c r="AP87" s="12" t="str">
        <f t="shared" si="292"/>
        <v/>
      </c>
      <c r="AQ87" s="12" t="str">
        <f t="shared" si="292"/>
        <v/>
      </c>
      <c r="AR87" s="12" t="str">
        <f t="shared" si="292"/>
        <v/>
      </c>
      <c r="AS87" s="12" t="str">
        <f t="shared" si="292"/>
        <v/>
      </c>
      <c r="AT87" s="12" t="str">
        <f t="shared" si="292"/>
        <v/>
      </c>
      <c r="AU87" s="12" t="str">
        <f t="shared" si="292"/>
        <v/>
      </c>
      <c r="AV87" s="12" t="str">
        <f t="shared" si="292"/>
        <v/>
      </c>
      <c r="AW87" s="12" t="str">
        <f t="shared" si="292"/>
        <v/>
      </c>
      <c r="AX87" s="12" t="str">
        <f t="shared" si="292"/>
        <v/>
      </c>
      <c r="AY87" s="12" t="str">
        <f t="shared" si="292"/>
        <v/>
      </c>
      <c r="AZ87" s="12" t="str">
        <f t="shared" si="292"/>
        <v/>
      </c>
      <c r="BA87" s="12" t="str">
        <f t="shared" si="292"/>
        <v/>
      </c>
      <c r="BB87" s="12" t="str">
        <f t="shared" si="292"/>
        <v/>
      </c>
      <c r="BC87" s="12" t="str">
        <f t="shared" si="292"/>
        <v/>
      </c>
      <c r="BD87" s="12" t="str">
        <f t="shared" si="292"/>
        <v/>
      </c>
      <c r="BE87" s="12" t="str">
        <f t="shared" si="292"/>
        <v/>
      </c>
      <c r="BF87" s="12" t="str">
        <f t="shared" si="292"/>
        <v/>
      </c>
      <c r="BG87" s="12" t="str">
        <f t="shared" si="292"/>
        <v/>
      </c>
      <c r="BH87" s="12" t="str">
        <f t="shared" si="292"/>
        <v/>
      </c>
      <c r="BI87" s="12" t="str">
        <f t="shared" si="292"/>
        <v/>
      </c>
      <c r="BJ87" s="12" t="str">
        <f t="shared" si="292"/>
        <v/>
      </c>
      <c r="BK87" s="12" t="str">
        <f t="shared" si="292"/>
        <v/>
      </c>
      <c r="BL87" s="12" t="str">
        <f t="shared" si="292"/>
        <v/>
      </c>
      <c r="BM87" s="12" t="str">
        <f t="shared" si="292"/>
        <v/>
      </c>
      <c r="BN87" s="12" t="str">
        <f t="shared" si="292"/>
        <v/>
      </c>
      <c r="BO87" s="12" t="str">
        <f t="shared" si="292"/>
        <v/>
      </c>
      <c r="BP87" s="12" t="str">
        <f t="shared" si="292"/>
        <v/>
      </c>
      <c r="BQ87" s="12" t="str">
        <f t="shared" si="292"/>
        <v/>
      </c>
      <c r="BR87" s="12" t="str">
        <f t="shared" si="292"/>
        <v/>
      </c>
      <c r="BS87" s="12" t="str">
        <f t="shared" si="292"/>
        <v/>
      </c>
      <c r="BT87" s="12" t="str">
        <f t="shared" si="292"/>
        <v/>
      </c>
      <c r="BU87" s="12" t="str">
        <f t="shared" si="292"/>
        <v/>
      </c>
      <c r="BV87" s="12" t="str">
        <f t="shared" si="292"/>
        <v/>
      </c>
      <c r="BW87" s="12" t="str">
        <f t="shared" si="292"/>
        <v/>
      </c>
      <c r="BX87" s="12" t="str">
        <f t="shared" si="292"/>
        <v/>
      </c>
      <c r="BY87" s="12" t="str">
        <f t="shared" si="292"/>
        <v/>
      </c>
      <c r="BZ87" s="12" t="str">
        <f t="shared" si="292"/>
        <v/>
      </c>
      <c r="CA87" s="12" t="str">
        <f t="shared" si="292"/>
        <v/>
      </c>
      <c r="CB87" s="12" t="str">
        <f t="shared" si="292"/>
        <v/>
      </c>
    </row>
    <row r="88" spans="1:80" ht="12.75" customHeight="1">
      <c r="A88" s="328" t="s">
        <v>253</v>
      </c>
      <c r="B88" s="334" t="s">
        <v>201</v>
      </c>
      <c r="C88" s="339" t="s">
        <v>176</v>
      </c>
      <c r="D88" s="339" t="s">
        <v>242</v>
      </c>
      <c r="E88" s="354" t="s">
        <v>273</v>
      </c>
      <c r="F88" s="358">
        <v>70.680000000000007</v>
      </c>
      <c r="G88" s="358"/>
      <c r="H88" s="354" t="s">
        <v>218</v>
      </c>
      <c r="I88" s="354" t="s">
        <v>212</v>
      </c>
      <c r="J88" s="354">
        <v>2</v>
      </c>
      <c r="K88" s="26" t="s">
        <v>17</v>
      </c>
      <c r="L88" s="23">
        <f>L91*0.35</f>
        <v>5778500</v>
      </c>
      <c r="M88" s="100">
        <v>2013</v>
      </c>
      <c r="N88" s="27">
        <v>33</v>
      </c>
      <c r="O88" s="23">
        <f>O91*0.35</f>
        <v>6239507.2680794317</v>
      </c>
      <c r="P88" s="12">
        <f>L88/N88</f>
        <v>175106.06060606061</v>
      </c>
      <c r="Q88" s="12">
        <f>O88/N88</f>
        <v>189075.97782058883</v>
      </c>
      <c r="R88" s="8"/>
      <c r="S88" s="11">
        <f>M88+N88</f>
        <v>2046</v>
      </c>
      <c r="T88" s="11">
        <f t="shared" ref="T88:AB88" si="297">S88+$N$88</f>
        <v>2079</v>
      </c>
      <c r="U88" s="11">
        <f t="shared" si="297"/>
        <v>2112</v>
      </c>
      <c r="V88" s="11">
        <f t="shared" si="297"/>
        <v>2145</v>
      </c>
      <c r="W88" s="11">
        <f t="shared" si="297"/>
        <v>2178</v>
      </c>
      <c r="X88" s="11">
        <f t="shared" si="297"/>
        <v>2211</v>
      </c>
      <c r="Y88" s="11">
        <f t="shared" si="297"/>
        <v>2244</v>
      </c>
      <c r="Z88" s="11">
        <f t="shared" si="297"/>
        <v>2277</v>
      </c>
      <c r="AA88" s="11">
        <f t="shared" si="297"/>
        <v>2310</v>
      </c>
      <c r="AB88" s="11">
        <f t="shared" si="297"/>
        <v>2343</v>
      </c>
      <c r="AC88" s="8"/>
      <c r="AD88" s="12" t="str">
        <f t="shared" si="295"/>
        <v/>
      </c>
      <c r="AE88" s="12" t="str">
        <f t="shared" si="292"/>
        <v/>
      </c>
      <c r="AF88" s="12" t="str">
        <f t="shared" si="292"/>
        <v/>
      </c>
      <c r="AG88" s="12" t="str">
        <f t="shared" si="292"/>
        <v/>
      </c>
      <c r="AH88" s="12" t="str">
        <f t="shared" si="292"/>
        <v/>
      </c>
      <c r="AI88" s="12" t="str">
        <f t="shared" si="292"/>
        <v/>
      </c>
      <c r="AJ88" s="12" t="str">
        <f t="shared" si="292"/>
        <v/>
      </c>
      <c r="AK88" s="12" t="str">
        <f t="shared" si="292"/>
        <v/>
      </c>
      <c r="AL88" s="12" t="str">
        <f t="shared" si="292"/>
        <v/>
      </c>
      <c r="AM88" s="12" t="str">
        <f t="shared" si="292"/>
        <v/>
      </c>
      <c r="AN88" s="12" t="str">
        <f t="shared" si="292"/>
        <v/>
      </c>
      <c r="AO88" s="12" t="str">
        <f t="shared" si="292"/>
        <v/>
      </c>
      <c r="AP88" s="12" t="str">
        <f t="shared" si="292"/>
        <v/>
      </c>
      <c r="AQ88" s="12" t="str">
        <f t="shared" si="292"/>
        <v/>
      </c>
      <c r="AR88" s="12" t="str">
        <f t="shared" si="292"/>
        <v/>
      </c>
      <c r="AS88" s="12" t="str">
        <f t="shared" si="292"/>
        <v/>
      </c>
      <c r="AT88" s="12" t="str">
        <f t="shared" si="292"/>
        <v/>
      </c>
      <c r="AU88" s="12" t="str">
        <f t="shared" si="292"/>
        <v/>
      </c>
      <c r="AV88" s="12" t="str">
        <f t="shared" si="292"/>
        <v/>
      </c>
      <c r="AW88" s="12" t="str">
        <f t="shared" si="292"/>
        <v/>
      </c>
      <c r="AX88" s="12" t="str">
        <f t="shared" si="292"/>
        <v/>
      </c>
      <c r="AY88" s="12" t="str">
        <f t="shared" si="292"/>
        <v/>
      </c>
      <c r="AZ88" s="12" t="str">
        <f t="shared" si="292"/>
        <v/>
      </c>
      <c r="BA88" s="12" t="str">
        <f t="shared" si="292"/>
        <v/>
      </c>
      <c r="BB88" s="12" t="str">
        <f t="shared" si="292"/>
        <v/>
      </c>
      <c r="BC88" s="12" t="str">
        <f t="shared" si="292"/>
        <v/>
      </c>
      <c r="BD88" s="12" t="str">
        <f t="shared" si="292"/>
        <v/>
      </c>
      <c r="BE88" s="12" t="str">
        <f t="shared" si="292"/>
        <v/>
      </c>
      <c r="BF88" s="12" t="str">
        <f t="shared" si="292"/>
        <v/>
      </c>
      <c r="BG88" s="12" t="str">
        <f t="shared" si="292"/>
        <v/>
      </c>
      <c r="BH88" s="12" t="str">
        <f t="shared" si="292"/>
        <v/>
      </c>
      <c r="BI88" s="12" t="str">
        <f t="shared" si="292"/>
        <v/>
      </c>
      <c r="BJ88" s="12" t="str">
        <f t="shared" si="292"/>
        <v/>
      </c>
      <c r="BK88" s="12">
        <f t="shared" si="292"/>
        <v>5778500</v>
      </c>
      <c r="BL88" s="12" t="str">
        <f t="shared" si="292"/>
        <v/>
      </c>
      <c r="BM88" s="12" t="str">
        <f t="shared" si="292"/>
        <v/>
      </c>
      <c r="BN88" s="12" t="str">
        <f t="shared" si="292"/>
        <v/>
      </c>
      <c r="BO88" s="12" t="str">
        <f t="shared" si="292"/>
        <v/>
      </c>
      <c r="BP88" s="12" t="str">
        <f t="shared" si="292"/>
        <v/>
      </c>
      <c r="BQ88" s="12" t="str">
        <f t="shared" si="292"/>
        <v/>
      </c>
      <c r="BR88" s="12" t="str">
        <f t="shared" si="292"/>
        <v/>
      </c>
      <c r="BS88" s="12" t="str">
        <f t="shared" si="292"/>
        <v/>
      </c>
      <c r="BT88" s="12" t="str">
        <f t="shared" si="292"/>
        <v/>
      </c>
      <c r="BU88" s="12" t="str">
        <f t="shared" si="292"/>
        <v/>
      </c>
      <c r="BV88" s="12" t="str">
        <f t="shared" si="292"/>
        <v/>
      </c>
      <c r="BW88" s="12" t="str">
        <f t="shared" si="292"/>
        <v/>
      </c>
      <c r="BX88" s="12" t="str">
        <f t="shared" si="292"/>
        <v/>
      </c>
      <c r="BY88" s="12" t="str">
        <f t="shared" si="292"/>
        <v/>
      </c>
      <c r="BZ88" s="12" t="str">
        <f t="shared" si="292"/>
        <v/>
      </c>
      <c r="CA88" s="12" t="str">
        <f t="shared" si="292"/>
        <v/>
      </c>
      <c r="CB88" s="12" t="str">
        <f t="shared" si="292"/>
        <v/>
      </c>
    </row>
    <row r="89" spans="1:80" ht="12.75" customHeight="1">
      <c r="A89" s="329"/>
      <c r="B89" s="334"/>
      <c r="C89" s="339"/>
      <c r="D89" s="339"/>
      <c r="E89" s="354"/>
      <c r="F89" s="358"/>
      <c r="G89" s="358"/>
      <c r="H89" s="354"/>
      <c r="I89" s="354"/>
      <c r="J89" s="354"/>
      <c r="K89" s="26" t="s">
        <v>18</v>
      </c>
      <c r="L89" s="23">
        <f>L91*0.55</f>
        <v>9080500</v>
      </c>
      <c r="M89" s="100">
        <v>2013</v>
      </c>
      <c r="N89" s="27">
        <v>10</v>
      </c>
      <c r="O89" s="23">
        <f>O91*0.55</f>
        <v>9804939.9926962499</v>
      </c>
      <c r="P89" s="12">
        <f>L89/N89</f>
        <v>908050</v>
      </c>
      <c r="Q89" s="12">
        <f>O89/N89</f>
        <v>980493.99926962494</v>
      </c>
      <c r="R89" s="8"/>
      <c r="S89" s="173">
        <f t="shared" ref="S89:S90" si="298">M89+N89</f>
        <v>2023</v>
      </c>
      <c r="T89" s="11">
        <f t="shared" ref="T89:AB89" si="299">S89+$N$89</f>
        <v>2033</v>
      </c>
      <c r="U89" s="11">
        <f t="shared" si="299"/>
        <v>2043</v>
      </c>
      <c r="V89" s="11">
        <f t="shared" si="299"/>
        <v>2053</v>
      </c>
      <c r="W89" s="11">
        <f t="shared" si="299"/>
        <v>2063</v>
      </c>
      <c r="X89" s="11">
        <f t="shared" si="299"/>
        <v>2073</v>
      </c>
      <c r="Y89" s="11">
        <f t="shared" si="299"/>
        <v>2083</v>
      </c>
      <c r="Z89" s="11">
        <f t="shared" si="299"/>
        <v>2093</v>
      </c>
      <c r="AA89" s="11">
        <f t="shared" si="299"/>
        <v>2103</v>
      </c>
      <c r="AB89" s="11">
        <f t="shared" si="299"/>
        <v>2113</v>
      </c>
      <c r="AC89" s="8"/>
      <c r="AD89" s="12" t="str">
        <f t="shared" si="295"/>
        <v/>
      </c>
      <c r="AE89" s="12" t="str">
        <f t="shared" si="292"/>
        <v/>
      </c>
      <c r="AF89" s="12" t="str">
        <f t="shared" si="292"/>
        <v/>
      </c>
      <c r="AG89" s="12" t="str">
        <f t="shared" si="292"/>
        <v/>
      </c>
      <c r="AH89" s="12" t="str">
        <f t="shared" si="292"/>
        <v/>
      </c>
      <c r="AI89" s="12" t="str">
        <f t="shared" si="292"/>
        <v/>
      </c>
      <c r="AJ89" s="12" t="str">
        <f t="shared" ref="AJ89:AY107" si="300">IF(ISERROR(HLOOKUP(AJ$2,$S89:$AB89,1,FALSE)),"",$L89)</f>
        <v/>
      </c>
      <c r="AK89" s="12" t="str">
        <f t="shared" si="300"/>
        <v/>
      </c>
      <c r="AL89" s="12" t="str">
        <f t="shared" si="300"/>
        <v/>
      </c>
      <c r="AM89" s="12" t="str">
        <f t="shared" si="300"/>
        <v/>
      </c>
      <c r="AN89" s="12">
        <f t="shared" si="300"/>
        <v>9080500</v>
      </c>
      <c r="AO89" s="12" t="str">
        <f t="shared" si="300"/>
        <v/>
      </c>
      <c r="AP89" s="12" t="str">
        <f t="shared" si="300"/>
        <v/>
      </c>
      <c r="AQ89" s="12" t="str">
        <f t="shared" si="300"/>
        <v/>
      </c>
      <c r="AR89" s="12" t="str">
        <f t="shared" si="300"/>
        <v/>
      </c>
      <c r="AS89" s="12" t="str">
        <f t="shared" si="300"/>
        <v/>
      </c>
      <c r="AT89" s="12" t="str">
        <f t="shared" si="300"/>
        <v/>
      </c>
      <c r="AU89" s="12" t="str">
        <f t="shared" si="300"/>
        <v/>
      </c>
      <c r="AV89" s="12" t="str">
        <f t="shared" si="300"/>
        <v/>
      </c>
      <c r="AW89" s="12" t="str">
        <f t="shared" si="300"/>
        <v/>
      </c>
      <c r="AX89" s="12">
        <f t="shared" si="300"/>
        <v>9080500</v>
      </c>
      <c r="AY89" s="12" t="str">
        <f t="shared" si="300"/>
        <v/>
      </c>
      <c r="AZ89" s="12" t="str">
        <f t="shared" ref="AZ89:BO107" si="301">IF(ISERROR(HLOOKUP(AZ$2,$S89:$AB89,1,FALSE)),"",$L89)</f>
        <v/>
      </c>
      <c r="BA89" s="12" t="str">
        <f t="shared" si="301"/>
        <v/>
      </c>
      <c r="BB89" s="12" t="str">
        <f t="shared" si="301"/>
        <v/>
      </c>
      <c r="BC89" s="12" t="str">
        <f t="shared" si="301"/>
        <v/>
      </c>
      <c r="BD89" s="12" t="str">
        <f t="shared" si="301"/>
        <v/>
      </c>
      <c r="BE89" s="12" t="str">
        <f t="shared" si="301"/>
        <v/>
      </c>
      <c r="BF89" s="12" t="str">
        <f t="shared" si="301"/>
        <v/>
      </c>
      <c r="BG89" s="12" t="str">
        <f t="shared" si="301"/>
        <v/>
      </c>
      <c r="BH89" s="12">
        <f t="shared" si="301"/>
        <v>9080500</v>
      </c>
      <c r="BI89" s="12" t="str">
        <f t="shared" si="301"/>
        <v/>
      </c>
      <c r="BJ89" s="12" t="str">
        <f t="shared" si="301"/>
        <v/>
      </c>
      <c r="BK89" s="12" t="str">
        <f t="shared" si="301"/>
        <v/>
      </c>
      <c r="BL89" s="12" t="str">
        <f t="shared" si="301"/>
        <v/>
      </c>
      <c r="BM89" s="12" t="str">
        <f t="shared" si="301"/>
        <v/>
      </c>
      <c r="BN89" s="12" t="str">
        <f t="shared" si="301"/>
        <v/>
      </c>
      <c r="BO89" s="12" t="str">
        <f t="shared" si="301"/>
        <v/>
      </c>
      <c r="BP89" s="12" t="str">
        <f t="shared" ref="BP89:CB107" si="302">IF(ISERROR(HLOOKUP(BP$2,$S89:$AB89,1,FALSE)),"",$L89)</f>
        <v/>
      </c>
      <c r="BQ89" s="12" t="str">
        <f t="shared" si="302"/>
        <v/>
      </c>
      <c r="BR89" s="12">
        <f t="shared" si="302"/>
        <v>9080500</v>
      </c>
      <c r="BS89" s="12" t="str">
        <f t="shared" si="302"/>
        <v/>
      </c>
      <c r="BT89" s="12" t="str">
        <f t="shared" si="302"/>
        <v/>
      </c>
      <c r="BU89" s="12" t="str">
        <f t="shared" si="302"/>
        <v/>
      </c>
      <c r="BV89" s="12" t="str">
        <f t="shared" si="302"/>
        <v/>
      </c>
      <c r="BW89" s="12" t="str">
        <f t="shared" si="302"/>
        <v/>
      </c>
      <c r="BX89" s="12" t="str">
        <f t="shared" si="302"/>
        <v/>
      </c>
      <c r="BY89" s="12" t="str">
        <f t="shared" si="302"/>
        <v/>
      </c>
      <c r="BZ89" s="12" t="str">
        <f t="shared" si="302"/>
        <v/>
      </c>
      <c r="CA89" s="12" t="str">
        <f t="shared" si="302"/>
        <v/>
      </c>
      <c r="CB89" s="12">
        <f t="shared" si="302"/>
        <v>9080500</v>
      </c>
    </row>
    <row r="90" spans="1:80" ht="12.75" customHeight="1">
      <c r="A90" s="329"/>
      <c r="B90" s="334"/>
      <c r="C90" s="339"/>
      <c r="D90" s="339"/>
      <c r="E90" s="354"/>
      <c r="F90" s="358"/>
      <c r="G90" s="358"/>
      <c r="H90" s="354"/>
      <c r="I90" s="354"/>
      <c r="J90" s="354"/>
      <c r="K90" s="26" t="s">
        <v>37</v>
      </c>
      <c r="L90" s="23">
        <f>L91*0.1</f>
        <v>1651000</v>
      </c>
      <c r="M90" s="100">
        <v>2013</v>
      </c>
      <c r="N90" s="27">
        <v>5</v>
      </c>
      <c r="O90" s="23">
        <f>O91*0.1</f>
        <v>1782716.3623084091</v>
      </c>
      <c r="P90" s="12">
        <f>L90/N90</f>
        <v>330200</v>
      </c>
      <c r="Q90" s="12">
        <f>O90/N90</f>
        <v>356543.2724616818</v>
      </c>
      <c r="R90" s="8"/>
      <c r="S90" s="173">
        <f t="shared" si="298"/>
        <v>2018</v>
      </c>
      <c r="T90" s="11">
        <f t="shared" ref="T90:AB90" si="303">S90+$N$90</f>
        <v>2023</v>
      </c>
      <c r="U90" s="11">
        <f t="shared" si="303"/>
        <v>2028</v>
      </c>
      <c r="V90" s="11">
        <f t="shared" si="303"/>
        <v>2033</v>
      </c>
      <c r="W90" s="11">
        <f t="shared" si="303"/>
        <v>2038</v>
      </c>
      <c r="X90" s="11">
        <f t="shared" si="303"/>
        <v>2043</v>
      </c>
      <c r="Y90" s="11">
        <f t="shared" si="303"/>
        <v>2048</v>
      </c>
      <c r="Z90" s="11">
        <f t="shared" si="303"/>
        <v>2053</v>
      </c>
      <c r="AA90" s="11">
        <f t="shared" si="303"/>
        <v>2058</v>
      </c>
      <c r="AB90" s="11">
        <f t="shared" si="303"/>
        <v>2063</v>
      </c>
      <c r="AC90" s="8"/>
      <c r="AD90" s="12" t="str">
        <f t="shared" si="295"/>
        <v/>
      </c>
      <c r="AE90" s="12" t="str">
        <f t="shared" si="295"/>
        <v/>
      </c>
      <c r="AF90" s="12" t="str">
        <f t="shared" si="295"/>
        <v/>
      </c>
      <c r="AG90" s="12" t="str">
        <f t="shared" si="295"/>
        <v/>
      </c>
      <c r="AH90" s="12" t="str">
        <f t="shared" si="295"/>
        <v/>
      </c>
      <c r="AI90" s="12">
        <f t="shared" si="295"/>
        <v>1651000</v>
      </c>
      <c r="AJ90" s="12" t="str">
        <f t="shared" si="295"/>
        <v/>
      </c>
      <c r="AK90" s="12" t="str">
        <f t="shared" si="295"/>
        <v/>
      </c>
      <c r="AL90" s="12" t="str">
        <f t="shared" si="295"/>
        <v/>
      </c>
      <c r="AM90" s="12" t="str">
        <f t="shared" si="295"/>
        <v/>
      </c>
      <c r="AN90" s="12">
        <f t="shared" si="295"/>
        <v>1651000</v>
      </c>
      <c r="AO90" s="12" t="str">
        <f t="shared" si="295"/>
        <v/>
      </c>
      <c r="AP90" s="12" t="str">
        <f t="shared" si="295"/>
        <v/>
      </c>
      <c r="AQ90" s="12" t="str">
        <f t="shared" si="295"/>
        <v/>
      </c>
      <c r="AR90" s="12" t="str">
        <f t="shared" si="295"/>
        <v/>
      </c>
      <c r="AS90" s="12">
        <f t="shared" si="295"/>
        <v>1651000</v>
      </c>
      <c r="AT90" s="12" t="str">
        <f t="shared" si="300"/>
        <v/>
      </c>
      <c r="AU90" s="12" t="str">
        <f t="shared" si="300"/>
        <v/>
      </c>
      <c r="AV90" s="12" t="str">
        <f t="shared" si="300"/>
        <v/>
      </c>
      <c r="AW90" s="12" t="str">
        <f t="shared" si="300"/>
        <v/>
      </c>
      <c r="AX90" s="12">
        <f t="shared" si="300"/>
        <v>1651000</v>
      </c>
      <c r="AY90" s="12" t="str">
        <f t="shared" si="300"/>
        <v/>
      </c>
      <c r="AZ90" s="12" t="str">
        <f t="shared" si="301"/>
        <v/>
      </c>
      <c r="BA90" s="12" t="str">
        <f t="shared" si="301"/>
        <v/>
      </c>
      <c r="BB90" s="12" t="str">
        <f t="shared" si="301"/>
        <v/>
      </c>
      <c r="BC90" s="12">
        <f t="shared" si="301"/>
        <v>1651000</v>
      </c>
      <c r="BD90" s="12" t="str">
        <f t="shared" si="301"/>
        <v/>
      </c>
      <c r="BE90" s="12" t="str">
        <f t="shared" si="301"/>
        <v/>
      </c>
      <c r="BF90" s="12" t="str">
        <f t="shared" si="301"/>
        <v/>
      </c>
      <c r="BG90" s="12" t="str">
        <f t="shared" si="301"/>
        <v/>
      </c>
      <c r="BH90" s="12">
        <f t="shared" si="301"/>
        <v>1651000</v>
      </c>
      <c r="BI90" s="12" t="str">
        <f t="shared" si="301"/>
        <v/>
      </c>
      <c r="BJ90" s="12" t="str">
        <f t="shared" si="301"/>
        <v/>
      </c>
      <c r="BK90" s="12" t="str">
        <f t="shared" si="301"/>
        <v/>
      </c>
      <c r="BL90" s="12" t="str">
        <f t="shared" si="301"/>
        <v/>
      </c>
      <c r="BM90" s="12">
        <f t="shared" si="301"/>
        <v>1651000</v>
      </c>
      <c r="BN90" s="12" t="str">
        <f t="shared" si="301"/>
        <v/>
      </c>
      <c r="BO90" s="12" t="str">
        <f t="shared" si="301"/>
        <v/>
      </c>
      <c r="BP90" s="12" t="str">
        <f t="shared" si="302"/>
        <v/>
      </c>
      <c r="BQ90" s="12" t="str">
        <f t="shared" si="302"/>
        <v/>
      </c>
      <c r="BR90" s="12">
        <f t="shared" si="302"/>
        <v>1651000</v>
      </c>
      <c r="BS90" s="12" t="str">
        <f t="shared" si="302"/>
        <v/>
      </c>
      <c r="BT90" s="12" t="str">
        <f t="shared" si="302"/>
        <v/>
      </c>
      <c r="BU90" s="12" t="str">
        <f t="shared" si="302"/>
        <v/>
      </c>
      <c r="BV90" s="12" t="str">
        <f t="shared" si="302"/>
        <v/>
      </c>
      <c r="BW90" s="12">
        <f t="shared" si="302"/>
        <v>1651000</v>
      </c>
      <c r="BX90" s="12" t="str">
        <f t="shared" si="302"/>
        <v/>
      </c>
      <c r="BY90" s="12" t="str">
        <f t="shared" si="302"/>
        <v/>
      </c>
      <c r="BZ90" s="12" t="str">
        <f t="shared" si="302"/>
        <v/>
      </c>
      <c r="CA90" s="12" t="str">
        <f t="shared" si="302"/>
        <v/>
      </c>
      <c r="CB90" s="12">
        <f t="shared" si="302"/>
        <v>1651000</v>
      </c>
    </row>
    <row r="91" spans="1:80" ht="12.75" customHeight="1" thickBot="1">
      <c r="A91" s="330"/>
      <c r="B91" s="334"/>
      <c r="C91" s="339"/>
      <c r="D91" s="339"/>
      <c r="E91" s="354"/>
      <c r="F91" s="358"/>
      <c r="G91" s="358"/>
      <c r="H91" s="354"/>
      <c r="I91" s="354"/>
      <c r="J91" s="354"/>
      <c r="K91" s="28" t="s">
        <v>38</v>
      </c>
      <c r="L91" s="29">
        <v>16510000</v>
      </c>
      <c r="M91" s="100"/>
      <c r="N91" s="11"/>
      <c r="O91" s="29">
        <v>17827163.623084091</v>
      </c>
      <c r="P91" s="30">
        <f>SUM(P88:P90)</f>
        <v>1413356.0606060605</v>
      </c>
      <c r="Q91" s="30">
        <f>SUM(Q88:Q90)</f>
        <v>1526113.2495518955</v>
      </c>
      <c r="R91" s="8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8"/>
      <c r="AD91" s="12" t="str">
        <f t="shared" si="295"/>
        <v/>
      </c>
      <c r="AE91" s="12" t="str">
        <f t="shared" si="295"/>
        <v/>
      </c>
      <c r="AF91" s="12" t="str">
        <f t="shared" si="295"/>
        <v/>
      </c>
      <c r="AG91" s="12" t="str">
        <f t="shared" si="295"/>
        <v/>
      </c>
      <c r="AH91" s="12" t="str">
        <f t="shared" si="295"/>
        <v/>
      </c>
      <c r="AI91" s="12" t="str">
        <f t="shared" si="295"/>
        <v/>
      </c>
      <c r="AJ91" s="12" t="str">
        <f t="shared" si="295"/>
        <v/>
      </c>
      <c r="AK91" s="12" t="str">
        <f t="shared" si="295"/>
        <v/>
      </c>
      <c r="AL91" s="12" t="str">
        <f t="shared" si="295"/>
        <v/>
      </c>
      <c r="AM91" s="12" t="str">
        <f t="shared" si="295"/>
        <v/>
      </c>
      <c r="AN91" s="12" t="str">
        <f t="shared" si="295"/>
        <v/>
      </c>
      <c r="AO91" s="12" t="str">
        <f t="shared" si="295"/>
        <v/>
      </c>
      <c r="AP91" s="12" t="str">
        <f t="shared" si="295"/>
        <v/>
      </c>
      <c r="AQ91" s="12" t="str">
        <f t="shared" si="295"/>
        <v/>
      </c>
      <c r="AR91" s="12" t="str">
        <f t="shared" si="295"/>
        <v/>
      </c>
      <c r="AS91" s="12" t="str">
        <f t="shared" si="295"/>
        <v/>
      </c>
      <c r="AT91" s="12" t="str">
        <f t="shared" si="300"/>
        <v/>
      </c>
      <c r="AU91" s="12" t="str">
        <f t="shared" si="300"/>
        <v/>
      </c>
      <c r="AV91" s="12" t="str">
        <f t="shared" si="300"/>
        <v/>
      </c>
      <c r="AW91" s="12" t="str">
        <f t="shared" si="300"/>
        <v/>
      </c>
      <c r="AX91" s="12" t="str">
        <f t="shared" si="300"/>
        <v/>
      </c>
      <c r="AY91" s="12" t="str">
        <f t="shared" si="300"/>
        <v/>
      </c>
      <c r="AZ91" s="12" t="str">
        <f t="shared" si="301"/>
        <v/>
      </c>
      <c r="BA91" s="12" t="str">
        <f t="shared" si="301"/>
        <v/>
      </c>
      <c r="BB91" s="12" t="str">
        <f t="shared" si="301"/>
        <v/>
      </c>
      <c r="BC91" s="12" t="str">
        <f t="shared" si="301"/>
        <v/>
      </c>
      <c r="BD91" s="12" t="str">
        <f t="shared" si="301"/>
        <v/>
      </c>
      <c r="BE91" s="12" t="str">
        <f t="shared" si="301"/>
        <v/>
      </c>
      <c r="BF91" s="12" t="str">
        <f t="shared" si="301"/>
        <v/>
      </c>
      <c r="BG91" s="12" t="str">
        <f t="shared" si="301"/>
        <v/>
      </c>
      <c r="BH91" s="12" t="str">
        <f t="shared" si="301"/>
        <v/>
      </c>
      <c r="BI91" s="12" t="str">
        <f t="shared" si="301"/>
        <v/>
      </c>
      <c r="BJ91" s="12" t="str">
        <f t="shared" si="301"/>
        <v/>
      </c>
      <c r="BK91" s="12" t="str">
        <f t="shared" si="301"/>
        <v/>
      </c>
      <c r="BL91" s="12" t="str">
        <f t="shared" si="301"/>
        <v/>
      </c>
      <c r="BM91" s="12" t="str">
        <f t="shared" si="301"/>
        <v/>
      </c>
      <c r="BN91" s="12" t="str">
        <f t="shared" si="301"/>
        <v/>
      </c>
      <c r="BO91" s="12" t="str">
        <f t="shared" si="301"/>
        <v/>
      </c>
      <c r="BP91" s="12" t="str">
        <f t="shared" si="302"/>
        <v/>
      </c>
      <c r="BQ91" s="12" t="str">
        <f t="shared" si="302"/>
        <v/>
      </c>
      <c r="BR91" s="12" t="str">
        <f t="shared" si="302"/>
        <v/>
      </c>
      <c r="BS91" s="12" t="str">
        <f t="shared" si="302"/>
        <v/>
      </c>
      <c r="BT91" s="12" t="str">
        <f t="shared" si="302"/>
        <v/>
      </c>
      <c r="BU91" s="12" t="str">
        <f t="shared" si="302"/>
        <v/>
      </c>
      <c r="BV91" s="12" t="str">
        <f t="shared" si="302"/>
        <v/>
      </c>
      <c r="BW91" s="12" t="str">
        <f t="shared" si="302"/>
        <v/>
      </c>
      <c r="BX91" s="12" t="str">
        <f t="shared" si="302"/>
        <v/>
      </c>
      <c r="BY91" s="12" t="str">
        <f t="shared" si="302"/>
        <v/>
      </c>
      <c r="BZ91" s="12" t="str">
        <f t="shared" si="302"/>
        <v/>
      </c>
      <c r="CA91" s="12" t="str">
        <f t="shared" si="302"/>
        <v/>
      </c>
      <c r="CB91" s="12" t="str">
        <f t="shared" si="302"/>
        <v/>
      </c>
    </row>
    <row r="92" spans="1:80" ht="12.75" customHeight="1">
      <c r="A92" s="328" t="s">
        <v>254</v>
      </c>
      <c r="B92" s="334" t="s">
        <v>202</v>
      </c>
      <c r="C92" s="338" t="s">
        <v>177</v>
      </c>
      <c r="D92" s="338" t="s">
        <v>242</v>
      </c>
      <c r="E92" s="354" t="s">
        <v>273</v>
      </c>
      <c r="F92" s="358">
        <v>25.53</v>
      </c>
      <c r="G92" s="358"/>
      <c r="H92" s="354" t="s">
        <v>218</v>
      </c>
      <c r="I92" s="354" t="s">
        <v>209</v>
      </c>
      <c r="J92" s="354">
        <v>2</v>
      </c>
      <c r="K92" s="26" t="s">
        <v>17</v>
      </c>
      <c r="L92" s="23">
        <f>L95*0.35</f>
        <v>5778500</v>
      </c>
      <c r="M92" s="100">
        <v>2013</v>
      </c>
      <c r="N92" s="27">
        <v>33</v>
      </c>
      <c r="O92" s="23">
        <f>O95*0.35</f>
        <v>6239507.2680794317</v>
      </c>
      <c r="P92" s="12">
        <f>L92/N92</f>
        <v>175106.06060606061</v>
      </c>
      <c r="Q92" s="12">
        <f>O92/N92</f>
        <v>189075.97782058883</v>
      </c>
      <c r="R92" s="8"/>
      <c r="S92" s="11">
        <f>M92+N92</f>
        <v>2046</v>
      </c>
      <c r="T92" s="11">
        <f t="shared" ref="T92:AB92" si="304">S92+$N$92</f>
        <v>2079</v>
      </c>
      <c r="U92" s="11">
        <f t="shared" si="304"/>
        <v>2112</v>
      </c>
      <c r="V92" s="11">
        <f t="shared" si="304"/>
        <v>2145</v>
      </c>
      <c r="W92" s="11">
        <f t="shared" si="304"/>
        <v>2178</v>
      </c>
      <c r="X92" s="11">
        <f t="shared" si="304"/>
        <v>2211</v>
      </c>
      <c r="Y92" s="11">
        <f t="shared" si="304"/>
        <v>2244</v>
      </c>
      <c r="Z92" s="11">
        <f t="shared" si="304"/>
        <v>2277</v>
      </c>
      <c r="AA92" s="11">
        <f t="shared" si="304"/>
        <v>2310</v>
      </c>
      <c r="AB92" s="11">
        <f t="shared" si="304"/>
        <v>2343</v>
      </c>
      <c r="AC92" s="8"/>
      <c r="AD92" s="12" t="str">
        <f t="shared" si="295"/>
        <v/>
      </c>
      <c r="AE92" s="12" t="str">
        <f t="shared" si="295"/>
        <v/>
      </c>
      <c r="AF92" s="12" t="str">
        <f t="shared" si="295"/>
        <v/>
      </c>
      <c r="AG92" s="12" t="str">
        <f t="shared" si="295"/>
        <v/>
      </c>
      <c r="AH92" s="12" t="str">
        <f t="shared" si="295"/>
        <v/>
      </c>
      <c r="AI92" s="12" t="str">
        <f t="shared" si="295"/>
        <v/>
      </c>
      <c r="AJ92" s="12" t="str">
        <f t="shared" si="295"/>
        <v/>
      </c>
      <c r="AK92" s="12" t="str">
        <f t="shared" si="295"/>
        <v/>
      </c>
      <c r="AL92" s="12" t="str">
        <f t="shared" si="295"/>
        <v/>
      </c>
      <c r="AM92" s="12" t="str">
        <f t="shared" si="295"/>
        <v/>
      </c>
      <c r="AN92" s="12" t="str">
        <f t="shared" si="295"/>
        <v/>
      </c>
      <c r="AO92" s="12" t="str">
        <f t="shared" si="295"/>
        <v/>
      </c>
      <c r="AP92" s="12" t="str">
        <f t="shared" si="295"/>
        <v/>
      </c>
      <c r="AQ92" s="12" t="str">
        <f t="shared" si="295"/>
        <v/>
      </c>
      <c r="AR92" s="12" t="str">
        <f t="shared" si="295"/>
        <v/>
      </c>
      <c r="AS92" s="12" t="str">
        <f t="shared" si="295"/>
        <v/>
      </c>
      <c r="AT92" s="12" t="str">
        <f t="shared" si="300"/>
        <v/>
      </c>
      <c r="AU92" s="12" t="str">
        <f t="shared" si="300"/>
        <v/>
      </c>
      <c r="AV92" s="12" t="str">
        <f t="shared" si="300"/>
        <v/>
      </c>
      <c r="AW92" s="12" t="str">
        <f t="shared" si="300"/>
        <v/>
      </c>
      <c r="AX92" s="12" t="str">
        <f t="shared" si="300"/>
        <v/>
      </c>
      <c r="AY92" s="12" t="str">
        <f t="shared" si="300"/>
        <v/>
      </c>
      <c r="AZ92" s="12" t="str">
        <f t="shared" si="301"/>
        <v/>
      </c>
      <c r="BA92" s="12" t="str">
        <f t="shared" si="301"/>
        <v/>
      </c>
      <c r="BB92" s="12" t="str">
        <f t="shared" si="301"/>
        <v/>
      </c>
      <c r="BC92" s="12" t="str">
        <f t="shared" si="301"/>
        <v/>
      </c>
      <c r="BD92" s="12" t="str">
        <f t="shared" si="301"/>
        <v/>
      </c>
      <c r="BE92" s="12" t="str">
        <f t="shared" si="301"/>
        <v/>
      </c>
      <c r="BF92" s="12" t="str">
        <f t="shared" si="301"/>
        <v/>
      </c>
      <c r="BG92" s="12" t="str">
        <f t="shared" si="301"/>
        <v/>
      </c>
      <c r="BH92" s="12" t="str">
        <f t="shared" si="301"/>
        <v/>
      </c>
      <c r="BI92" s="12" t="str">
        <f t="shared" si="301"/>
        <v/>
      </c>
      <c r="BJ92" s="12" t="str">
        <f t="shared" si="301"/>
        <v/>
      </c>
      <c r="BK92" s="12">
        <f t="shared" si="301"/>
        <v>5778500</v>
      </c>
      <c r="BL92" s="12" t="str">
        <f t="shared" si="301"/>
        <v/>
      </c>
      <c r="BM92" s="12" t="str">
        <f t="shared" si="301"/>
        <v/>
      </c>
      <c r="BN92" s="12" t="str">
        <f t="shared" si="301"/>
        <v/>
      </c>
      <c r="BO92" s="12" t="str">
        <f t="shared" si="301"/>
        <v/>
      </c>
      <c r="BP92" s="12" t="str">
        <f t="shared" si="302"/>
        <v/>
      </c>
      <c r="BQ92" s="12" t="str">
        <f t="shared" si="302"/>
        <v/>
      </c>
      <c r="BR92" s="12" t="str">
        <f t="shared" si="302"/>
        <v/>
      </c>
      <c r="BS92" s="12" t="str">
        <f t="shared" si="302"/>
        <v/>
      </c>
      <c r="BT92" s="12" t="str">
        <f t="shared" si="302"/>
        <v/>
      </c>
      <c r="BU92" s="12" t="str">
        <f t="shared" si="302"/>
        <v/>
      </c>
      <c r="BV92" s="12" t="str">
        <f t="shared" si="302"/>
        <v/>
      </c>
      <c r="BW92" s="12" t="str">
        <f t="shared" si="302"/>
        <v/>
      </c>
      <c r="BX92" s="12" t="str">
        <f t="shared" si="302"/>
        <v/>
      </c>
      <c r="BY92" s="12" t="str">
        <f t="shared" si="302"/>
        <v/>
      </c>
      <c r="BZ92" s="12" t="str">
        <f t="shared" si="302"/>
        <v/>
      </c>
      <c r="CA92" s="12" t="str">
        <f t="shared" si="302"/>
        <v/>
      </c>
      <c r="CB92" s="12" t="str">
        <f t="shared" si="302"/>
        <v/>
      </c>
    </row>
    <row r="93" spans="1:80" ht="12" customHeight="1">
      <c r="A93" s="329"/>
      <c r="B93" s="334"/>
      <c r="C93" s="338"/>
      <c r="D93" s="338"/>
      <c r="E93" s="354"/>
      <c r="F93" s="358"/>
      <c r="G93" s="358"/>
      <c r="H93" s="354"/>
      <c r="I93" s="354"/>
      <c r="J93" s="354"/>
      <c r="K93" s="26" t="s">
        <v>18</v>
      </c>
      <c r="L93" s="23">
        <f>L95*0.55</f>
        <v>9080500</v>
      </c>
      <c r="M93" s="100">
        <v>2013</v>
      </c>
      <c r="N93" s="27">
        <v>10</v>
      </c>
      <c r="O93" s="23">
        <f>O95*0.55</f>
        <v>9804939.9926962499</v>
      </c>
      <c r="P93" s="12">
        <f>L93/N93</f>
        <v>908050</v>
      </c>
      <c r="Q93" s="12">
        <f>O93/N93</f>
        <v>980493.99926962494</v>
      </c>
      <c r="R93" s="8"/>
      <c r="S93" s="173">
        <f t="shared" ref="S93:S94" si="305">M93+N93</f>
        <v>2023</v>
      </c>
      <c r="T93" s="11">
        <f t="shared" ref="T93:AB93" si="306">S93+$N$93</f>
        <v>2033</v>
      </c>
      <c r="U93" s="11">
        <f t="shared" si="306"/>
        <v>2043</v>
      </c>
      <c r="V93" s="11">
        <f t="shared" si="306"/>
        <v>2053</v>
      </c>
      <c r="W93" s="11">
        <f t="shared" si="306"/>
        <v>2063</v>
      </c>
      <c r="X93" s="11">
        <f t="shared" si="306"/>
        <v>2073</v>
      </c>
      <c r="Y93" s="11">
        <f t="shared" si="306"/>
        <v>2083</v>
      </c>
      <c r="Z93" s="11">
        <f t="shared" si="306"/>
        <v>2093</v>
      </c>
      <c r="AA93" s="11">
        <f t="shared" si="306"/>
        <v>2103</v>
      </c>
      <c r="AB93" s="11">
        <f t="shared" si="306"/>
        <v>2113</v>
      </c>
      <c r="AC93" s="8"/>
      <c r="AD93" s="12" t="str">
        <f t="shared" si="295"/>
        <v/>
      </c>
      <c r="AE93" s="12" t="str">
        <f t="shared" si="295"/>
        <v/>
      </c>
      <c r="AF93" s="12" t="str">
        <f t="shared" si="295"/>
        <v/>
      </c>
      <c r="AG93" s="12" t="str">
        <f t="shared" si="295"/>
        <v/>
      </c>
      <c r="AH93" s="12" t="str">
        <f t="shared" si="295"/>
        <v/>
      </c>
      <c r="AI93" s="12" t="str">
        <f t="shared" si="295"/>
        <v/>
      </c>
      <c r="AJ93" s="12" t="str">
        <f t="shared" si="295"/>
        <v/>
      </c>
      <c r="AK93" s="12" t="str">
        <f t="shared" si="295"/>
        <v/>
      </c>
      <c r="AL93" s="12" t="str">
        <f t="shared" si="295"/>
        <v/>
      </c>
      <c r="AM93" s="12" t="str">
        <f t="shared" si="295"/>
        <v/>
      </c>
      <c r="AN93" s="12">
        <f t="shared" si="295"/>
        <v>9080500</v>
      </c>
      <c r="AO93" s="12" t="str">
        <f t="shared" si="295"/>
        <v/>
      </c>
      <c r="AP93" s="12" t="str">
        <f t="shared" si="295"/>
        <v/>
      </c>
      <c r="AQ93" s="12" t="str">
        <f t="shared" si="295"/>
        <v/>
      </c>
      <c r="AR93" s="12" t="str">
        <f t="shared" si="295"/>
        <v/>
      </c>
      <c r="AS93" s="12" t="str">
        <f t="shared" si="295"/>
        <v/>
      </c>
      <c r="AT93" s="12" t="str">
        <f t="shared" si="300"/>
        <v/>
      </c>
      <c r="AU93" s="12" t="str">
        <f t="shared" si="300"/>
        <v/>
      </c>
      <c r="AV93" s="12" t="str">
        <f t="shared" si="300"/>
        <v/>
      </c>
      <c r="AW93" s="12" t="str">
        <f t="shared" si="300"/>
        <v/>
      </c>
      <c r="AX93" s="12">
        <f t="shared" si="300"/>
        <v>9080500</v>
      </c>
      <c r="AY93" s="12" t="str">
        <f t="shared" si="300"/>
        <v/>
      </c>
      <c r="AZ93" s="12" t="str">
        <f t="shared" si="301"/>
        <v/>
      </c>
      <c r="BA93" s="12" t="str">
        <f t="shared" si="301"/>
        <v/>
      </c>
      <c r="BB93" s="12" t="str">
        <f t="shared" si="301"/>
        <v/>
      </c>
      <c r="BC93" s="12" t="str">
        <f t="shared" si="301"/>
        <v/>
      </c>
      <c r="BD93" s="12" t="str">
        <f t="shared" si="301"/>
        <v/>
      </c>
      <c r="BE93" s="12" t="str">
        <f t="shared" si="301"/>
        <v/>
      </c>
      <c r="BF93" s="12" t="str">
        <f t="shared" si="301"/>
        <v/>
      </c>
      <c r="BG93" s="12" t="str">
        <f t="shared" si="301"/>
        <v/>
      </c>
      <c r="BH93" s="12">
        <f t="shared" si="301"/>
        <v>9080500</v>
      </c>
      <c r="BI93" s="12" t="str">
        <f t="shared" si="301"/>
        <v/>
      </c>
      <c r="BJ93" s="12" t="str">
        <f t="shared" si="301"/>
        <v/>
      </c>
      <c r="BK93" s="12" t="str">
        <f t="shared" si="301"/>
        <v/>
      </c>
      <c r="BL93" s="12" t="str">
        <f t="shared" si="301"/>
        <v/>
      </c>
      <c r="BM93" s="12" t="str">
        <f t="shared" si="301"/>
        <v/>
      </c>
      <c r="BN93" s="12" t="str">
        <f t="shared" si="301"/>
        <v/>
      </c>
      <c r="BO93" s="12" t="str">
        <f t="shared" si="301"/>
        <v/>
      </c>
      <c r="BP93" s="12" t="str">
        <f t="shared" si="302"/>
        <v/>
      </c>
      <c r="BQ93" s="12" t="str">
        <f t="shared" si="302"/>
        <v/>
      </c>
      <c r="BR93" s="12">
        <f t="shared" si="302"/>
        <v>9080500</v>
      </c>
      <c r="BS93" s="12" t="str">
        <f t="shared" si="302"/>
        <v/>
      </c>
      <c r="BT93" s="12" t="str">
        <f t="shared" si="302"/>
        <v/>
      </c>
      <c r="BU93" s="12" t="str">
        <f t="shared" si="302"/>
        <v/>
      </c>
      <c r="BV93" s="12" t="str">
        <f t="shared" si="302"/>
        <v/>
      </c>
      <c r="BW93" s="12" t="str">
        <f t="shared" si="302"/>
        <v/>
      </c>
      <c r="BX93" s="12" t="str">
        <f t="shared" si="302"/>
        <v/>
      </c>
      <c r="BY93" s="12" t="str">
        <f t="shared" si="302"/>
        <v/>
      </c>
      <c r="BZ93" s="12" t="str">
        <f t="shared" si="302"/>
        <v/>
      </c>
      <c r="CA93" s="12" t="str">
        <f t="shared" si="302"/>
        <v/>
      </c>
      <c r="CB93" s="12">
        <f t="shared" si="302"/>
        <v>9080500</v>
      </c>
    </row>
    <row r="94" spans="1:80" ht="12.75" customHeight="1">
      <c r="A94" s="329"/>
      <c r="B94" s="334"/>
      <c r="C94" s="338"/>
      <c r="D94" s="338"/>
      <c r="E94" s="354"/>
      <c r="F94" s="358"/>
      <c r="G94" s="358"/>
      <c r="H94" s="354"/>
      <c r="I94" s="354"/>
      <c r="J94" s="354"/>
      <c r="K94" s="26" t="s">
        <v>37</v>
      </c>
      <c r="L94" s="23">
        <f>L95*0.1</f>
        <v>1651000</v>
      </c>
      <c r="M94" s="100">
        <v>2013</v>
      </c>
      <c r="N94" s="27">
        <v>5</v>
      </c>
      <c r="O94" s="23">
        <f>O95*0.1</f>
        <v>1782716.3623084091</v>
      </c>
      <c r="P94" s="12">
        <f>L94/N94</f>
        <v>330200</v>
      </c>
      <c r="Q94" s="12">
        <f>O94/N94</f>
        <v>356543.2724616818</v>
      </c>
      <c r="R94" s="8"/>
      <c r="S94" s="173">
        <f t="shared" si="305"/>
        <v>2018</v>
      </c>
      <c r="T94" s="11">
        <f t="shared" ref="T94:AB94" si="307">S94+$N$94</f>
        <v>2023</v>
      </c>
      <c r="U94" s="11">
        <f t="shared" si="307"/>
        <v>2028</v>
      </c>
      <c r="V94" s="11">
        <f t="shared" si="307"/>
        <v>2033</v>
      </c>
      <c r="W94" s="11">
        <f t="shared" si="307"/>
        <v>2038</v>
      </c>
      <c r="X94" s="11">
        <f t="shared" si="307"/>
        <v>2043</v>
      </c>
      <c r="Y94" s="11">
        <f t="shared" si="307"/>
        <v>2048</v>
      </c>
      <c r="Z94" s="11">
        <f t="shared" si="307"/>
        <v>2053</v>
      </c>
      <c r="AA94" s="11">
        <f t="shared" si="307"/>
        <v>2058</v>
      </c>
      <c r="AB94" s="11">
        <f t="shared" si="307"/>
        <v>2063</v>
      </c>
      <c r="AC94" s="8"/>
      <c r="AD94" s="12" t="str">
        <f t="shared" si="295"/>
        <v/>
      </c>
      <c r="AE94" s="12" t="str">
        <f t="shared" si="295"/>
        <v/>
      </c>
      <c r="AF94" s="12" t="str">
        <f t="shared" si="295"/>
        <v/>
      </c>
      <c r="AG94" s="12" t="str">
        <f t="shared" si="295"/>
        <v/>
      </c>
      <c r="AH94" s="12" t="str">
        <f t="shared" si="295"/>
        <v/>
      </c>
      <c r="AI94" s="12">
        <f t="shared" si="295"/>
        <v>1651000</v>
      </c>
      <c r="AJ94" s="12" t="str">
        <f t="shared" si="295"/>
        <v/>
      </c>
      <c r="AK94" s="12" t="str">
        <f t="shared" si="295"/>
        <v/>
      </c>
      <c r="AL94" s="12" t="str">
        <f t="shared" si="295"/>
        <v/>
      </c>
      <c r="AM94" s="12" t="str">
        <f t="shared" si="295"/>
        <v/>
      </c>
      <c r="AN94" s="12">
        <f t="shared" si="295"/>
        <v>1651000</v>
      </c>
      <c r="AO94" s="12" t="str">
        <f t="shared" si="295"/>
        <v/>
      </c>
      <c r="AP94" s="12" t="str">
        <f t="shared" si="295"/>
        <v/>
      </c>
      <c r="AQ94" s="12" t="str">
        <f t="shared" si="295"/>
        <v/>
      </c>
      <c r="AR94" s="12" t="str">
        <f t="shared" si="295"/>
        <v/>
      </c>
      <c r="AS94" s="12">
        <f t="shared" si="295"/>
        <v>1651000</v>
      </c>
      <c r="AT94" s="12" t="str">
        <f t="shared" si="300"/>
        <v/>
      </c>
      <c r="AU94" s="12" t="str">
        <f t="shared" si="300"/>
        <v/>
      </c>
      <c r="AV94" s="12" t="str">
        <f t="shared" si="300"/>
        <v/>
      </c>
      <c r="AW94" s="12" t="str">
        <f t="shared" si="300"/>
        <v/>
      </c>
      <c r="AX94" s="12">
        <f t="shared" si="300"/>
        <v>1651000</v>
      </c>
      <c r="AY94" s="12" t="str">
        <f t="shared" si="300"/>
        <v/>
      </c>
      <c r="AZ94" s="12" t="str">
        <f t="shared" si="301"/>
        <v/>
      </c>
      <c r="BA94" s="12" t="str">
        <f t="shared" si="301"/>
        <v/>
      </c>
      <c r="BB94" s="12" t="str">
        <f t="shared" si="301"/>
        <v/>
      </c>
      <c r="BC94" s="12">
        <f t="shared" si="301"/>
        <v>1651000</v>
      </c>
      <c r="BD94" s="12" t="str">
        <f t="shared" si="301"/>
        <v/>
      </c>
      <c r="BE94" s="12" t="str">
        <f t="shared" si="301"/>
        <v/>
      </c>
      <c r="BF94" s="12" t="str">
        <f t="shared" si="301"/>
        <v/>
      </c>
      <c r="BG94" s="12" t="str">
        <f t="shared" si="301"/>
        <v/>
      </c>
      <c r="BH94" s="12">
        <f t="shared" si="301"/>
        <v>1651000</v>
      </c>
      <c r="BI94" s="12" t="str">
        <f t="shared" si="301"/>
        <v/>
      </c>
      <c r="BJ94" s="12" t="str">
        <f t="shared" si="301"/>
        <v/>
      </c>
      <c r="BK94" s="12" t="str">
        <f t="shared" si="301"/>
        <v/>
      </c>
      <c r="BL94" s="12" t="str">
        <f t="shared" si="301"/>
        <v/>
      </c>
      <c r="BM94" s="12">
        <f t="shared" si="301"/>
        <v>1651000</v>
      </c>
      <c r="BN94" s="12" t="str">
        <f t="shared" si="301"/>
        <v/>
      </c>
      <c r="BO94" s="12" t="str">
        <f t="shared" si="301"/>
        <v/>
      </c>
      <c r="BP94" s="12" t="str">
        <f t="shared" si="302"/>
        <v/>
      </c>
      <c r="BQ94" s="12" t="str">
        <f t="shared" si="302"/>
        <v/>
      </c>
      <c r="BR94" s="12">
        <f t="shared" si="302"/>
        <v>1651000</v>
      </c>
      <c r="BS94" s="12" t="str">
        <f t="shared" si="302"/>
        <v/>
      </c>
      <c r="BT94" s="12" t="str">
        <f t="shared" si="302"/>
        <v/>
      </c>
      <c r="BU94" s="12" t="str">
        <f t="shared" si="302"/>
        <v/>
      </c>
      <c r="BV94" s="12" t="str">
        <f t="shared" si="302"/>
        <v/>
      </c>
      <c r="BW94" s="12">
        <f t="shared" si="302"/>
        <v>1651000</v>
      </c>
      <c r="BX94" s="12" t="str">
        <f t="shared" si="302"/>
        <v/>
      </c>
      <c r="BY94" s="12" t="str">
        <f t="shared" si="302"/>
        <v/>
      </c>
      <c r="BZ94" s="12" t="str">
        <f t="shared" si="302"/>
        <v/>
      </c>
      <c r="CA94" s="12" t="str">
        <f t="shared" si="302"/>
        <v/>
      </c>
      <c r="CB94" s="12">
        <f t="shared" si="302"/>
        <v>1651000</v>
      </c>
    </row>
    <row r="95" spans="1:80" ht="13.5" thickBot="1">
      <c r="A95" s="330"/>
      <c r="B95" s="334"/>
      <c r="C95" s="338"/>
      <c r="D95" s="338"/>
      <c r="E95" s="354"/>
      <c r="F95" s="358"/>
      <c r="G95" s="358"/>
      <c r="H95" s="354"/>
      <c r="I95" s="354"/>
      <c r="J95" s="354"/>
      <c r="K95" s="28" t="s">
        <v>38</v>
      </c>
      <c r="L95" s="29">
        <v>16510000</v>
      </c>
      <c r="M95" s="42"/>
      <c r="N95" s="11"/>
      <c r="O95" s="29">
        <v>17827163.623084091</v>
      </c>
      <c r="P95" s="30">
        <f>SUM(P92:P94)</f>
        <v>1413356.0606060605</v>
      </c>
      <c r="Q95" s="30">
        <f>SUM(Q92:Q94)</f>
        <v>1526113.2495518955</v>
      </c>
      <c r="R95" s="8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8"/>
      <c r="AD95" s="12" t="str">
        <f t="shared" si="295"/>
        <v/>
      </c>
      <c r="AE95" s="12" t="str">
        <f t="shared" si="295"/>
        <v/>
      </c>
      <c r="AF95" s="12" t="str">
        <f t="shared" si="295"/>
        <v/>
      </c>
      <c r="AG95" s="12" t="str">
        <f t="shared" si="295"/>
        <v/>
      </c>
      <c r="AH95" s="12" t="str">
        <f t="shared" si="295"/>
        <v/>
      </c>
      <c r="AI95" s="12" t="str">
        <f t="shared" si="295"/>
        <v/>
      </c>
      <c r="AJ95" s="12" t="str">
        <f t="shared" si="295"/>
        <v/>
      </c>
      <c r="AK95" s="12" t="str">
        <f t="shared" si="295"/>
        <v/>
      </c>
      <c r="AL95" s="12" t="str">
        <f t="shared" si="295"/>
        <v/>
      </c>
      <c r="AM95" s="12" t="str">
        <f t="shared" si="295"/>
        <v/>
      </c>
      <c r="AN95" s="12" t="str">
        <f t="shared" si="295"/>
        <v/>
      </c>
      <c r="AO95" s="12" t="str">
        <f t="shared" si="295"/>
        <v/>
      </c>
      <c r="AP95" s="12" t="str">
        <f t="shared" si="295"/>
        <v/>
      </c>
      <c r="AQ95" s="12" t="str">
        <f t="shared" si="295"/>
        <v/>
      </c>
      <c r="AR95" s="12" t="str">
        <f t="shared" si="295"/>
        <v/>
      </c>
      <c r="AS95" s="12" t="str">
        <f t="shared" si="295"/>
        <v/>
      </c>
      <c r="AT95" s="12" t="str">
        <f t="shared" si="300"/>
        <v/>
      </c>
      <c r="AU95" s="12" t="str">
        <f t="shared" si="300"/>
        <v/>
      </c>
      <c r="AV95" s="12" t="str">
        <f t="shared" si="300"/>
        <v/>
      </c>
      <c r="AW95" s="12" t="str">
        <f t="shared" si="300"/>
        <v/>
      </c>
      <c r="AX95" s="12" t="str">
        <f t="shared" si="300"/>
        <v/>
      </c>
      <c r="AY95" s="12" t="str">
        <f t="shared" si="300"/>
        <v/>
      </c>
      <c r="AZ95" s="12" t="str">
        <f t="shared" si="301"/>
        <v/>
      </c>
      <c r="BA95" s="12" t="str">
        <f t="shared" si="301"/>
        <v/>
      </c>
      <c r="BB95" s="12" t="str">
        <f t="shared" si="301"/>
        <v/>
      </c>
      <c r="BC95" s="12" t="str">
        <f t="shared" si="301"/>
        <v/>
      </c>
      <c r="BD95" s="12" t="str">
        <f t="shared" si="301"/>
        <v/>
      </c>
      <c r="BE95" s="12" t="str">
        <f t="shared" si="301"/>
        <v/>
      </c>
      <c r="BF95" s="12" t="str">
        <f t="shared" si="301"/>
        <v/>
      </c>
      <c r="BG95" s="12" t="str">
        <f t="shared" si="301"/>
        <v/>
      </c>
      <c r="BH95" s="12" t="str">
        <f t="shared" si="301"/>
        <v/>
      </c>
      <c r="BI95" s="12" t="str">
        <f t="shared" si="301"/>
        <v/>
      </c>
      <c r="BJ95" s="12" t="str">
        <f t="shared" si="301"/>
        <v/>
      </c>
      <c r="BK95" s="12" t="str">
        <f t="shared" si="301"/>
        <v/>
      </c>
      <c r="BL95" s="12" t="str">
        <f t="shared" si="301"/>
        <v/>
      </c>
      <c r="BM95" s="12" t="str">
        <f t="shared" si="301"/>
        <v/>
      </c>
      <c r="BN95" s="12" t="str">
        <f t="shared" si="301"/>
        <v/>
      </c>
      <c r="BO95" s="12" t="str">
        <f t="shared" si="301"/>
        <v/>
      </c>
      <c r="BP95" s="12" t="str">
        <f t="shared" si="302"/>
        <v/>
      </c>
      <c r="BQ95" s="12" t="str">
        <f t="shared" si="302"/>
        <v/>
      </c>
      <c r="BR95" s="12" t="str">
        <f t="shared" si="302"/>
        <v/>
      </c>
      <c r="BS95" s="12" t="str">
        <f t="shared" si="302"/>
        <v/>
      </c>
      <c r="BT95" s="12" t="str">
        <f t="shared" si="302"/>
        <v/>
      </c>
      <c r="BU95" s="12" t="str">
        <f t="shared" si="302"/>
        <v/>
      </c>
      <c r="BV95" s="12" t="str">
        <f t="shared" si="302"/>
        <v/>
      </c>
      <c r="BW95" s="12" t="str">
        <f t="shared" si="302"/>
        <v/>
      </c>
      <c r="BX95" s="12" t="str">
        <f t="shared" si="302"/>
        <v/>
      </c>
      <c r="BY95" s="12" t="str">
        <f t="shared" si="302"/>
        <v/>
      </c>
      <c r="BZ95" s="12" t="str">
        <f t="shared" si="302"/>
        <v/>
      </c>
      <c r="CA95" s="12" t="str">
        <f t="shared" si="302"/>
        <v/>
      </c>
      <c r="CB95" s="12" t="str">
        <f t="shared" si="302"/>
        <v/>
      </c>
    </row>
    <row r="96" spans="1:80" ht="12.75" customHeight="1">
      <c r="A96" s="328" t="s">
        <v>255</v>
      </c>
      <c r="B96" s="334" t="s">
        <v>203</v>
      </c>
      <c r="C96" s="339" t="s">
        <v>178</v>
      </c>
      <c r="D96" s="339" t="s">
        <v>242</v>
      </c>
      <c r="E96" s="354" t="s">
        <v>273</v>
      </c>
      <c r="F96" s="358">
        <v>97.2</v>
      </c>
      <c r="G96" s="358"/>
      <c r="H96" s="354" t="s">
        <v>218</v>
      </c>
      <c r="I96" s="354" t="s">
        <v>209</v>
      </c>
      <c r="J96" s="354">
        <v>2</v>
      </c>
      <c r="K96" s="26" t="s">
        <v>17</v>
      </c>
      <c r="L96" s="23">
        <f>L99*0.35</f>
        <v>5778500</v>
      </c>
      <c r="M96" s="43">
        <v>2013</v>
      </c>
      <c r="N96" s="27">
        <v>33</v>
      </c>
      <c r="O96" s="23">
        <f>O99*0.35</f>
        <v>6239507.2680794317</v>
      </c>
      <c r="P96" s="12">
        <f>L96/N96</f>
        <v>175106.06060606061</v>
      </c>
      <c r="Q96" s="12">
        <f>O96/N96</f>
        <v>189075.97782058883</v>
      </c>
      <c r="R96" s="8"/>
      <c r="S96" s="11">
        <f>M96+N96</f>
        <v>2046</v>
      </c>
      <c r="T96" s="11">
        <f t="shared" ref="T96:AB96" si="308">S96+$N$96</f>
        <v>2079</v>
      </c>
      <c r="U96" s="11">
        <f t="shared" si="308"/>
        <v>2112</v>
      </c>
      <c r="V96" s="11">
        <f t="shared" si="308"/>
        <v>2145</v>
      </c>
      <c r="W96" s="11">
        <f t="shared" si="308"/>
        <v>2178</v>
      </c>
      <c r="X96" s="11">
        <f t="shared" si="308"/>
        <v>2211</v>
      </c>
      <c r="Y96" s="11">
        <f t="shared" si="308"/>
        <v>2244</v>
      </c>
      <c r="Z96" s="11">
        <f t="shared" si="308"/>
        <v>2277</v>
      </c>
      <c r="AA96" s="11">
        <f t="shared" si="308"/>
        <v>2310</v>
      </c>
      <c r="AB96" s="11">
        <f t="shared" si="308"/>
        <v>2343</v>
      </c>
      <c r="AC96" s="8"/>
      <c r="AD96" s="12" t="str">
        <f t="shared" si="295"/>
        <v/>
      </c>
      <c r="AE96" s="12" t="str">
        <f t="shared" si="295"/>
        <v/>
      </c>
      <c r="AF96" s="12" t="str">
        <f t="shared" si="295"/>
        <v/>
      </c>
      <c r="AG96" s="12" t="str">
        <f t="shared" si="295"/>
        <v/>
      </c>
      <c r="AH96" s="12" t="str">
        <f t="shared" si="295"/>
        <v/>
      </c>
      <c r="AI96" s="12" t="str">
        <f t="shared" si="295"/>
        <v/>
      </c>
      <c r="AJ96" s="12" t="str">
        <f t="shared" si="295"/>
        <v/>
      </c>
      <c r="AK96" s="12" t="str">
        <f t="shared" si="295"/>
        <v/>
      </c>
      <c r="AL96" s="12" t="str">
        <f t="shared" si="295"/>
        <v/>
      </c>
      <c r="AM96" s="12" t="str">
        <f t="shared" si="295"/>
        <v/>
      </c>
      <c r="AN96" s="12" t="str">
        <f t="shared" si="295"/>
        <v/>
      </c>
      <c r="AO96" s="12" t="str">
        <f t="shared" si="295"/>
        <v/>
      </c>
      <c r="AP96" s="12" t="str">
        <f t="shared" si="295"/>
        <v/>
      </c>
      <c r="AQ96" s="12" t="str">
        <f t="shared" si="295"/>
        <v/>
      </c>
      <c r="AR96" s="12" t="str">
        <f t="shared" si="295"/>
        <v/>
      </c>
      <c r="AS96" s="12" t="str">
        <f t="shared" si="295"/>
        <v/>
      </c>
      <c r="AT96" s="12" t="str">
        <f t="shared" si="300"/>
        <v/>
      </c>
      <c r="AU96" s="12" t="str">
        <f t="shared" si="300"/>
        <v/>
      </c>
      <c r="AV96" s="12" t="str">
        <f t="shared" si="300"/>
        <v/>
      </c>
      <c r="AW96" s="12" t="str">
        <f t="shared" si="300"/>
        <v/>
      </c>
      <c r="AX96" s="12" t="str">
        <f t="shared" si="300"/>
        <v/>
      </c>
      <c r="AY96" s="12" t="str">
        <f t="shared" si="300"/>
        <v/>
      </c>
      <c r="AZ96" s="12" t="str">
        <f t="shared" si="301"/>
        <v/>
      </c>
      <c r="BA96" s="12" t="str">
        <f t="shared" si="301"/>
        <v/>
      </c>
      <c r="BB96" s="12" t="str">
        <f t="shared" si="301"/>
        <v/>
      </c>
      <c r="BC96" s="12" t="str">
        <f t="shared" si="301"/>
        <v/>
      </c>
      <c r="BD96" s="12" t="str">
        <f t="shared" si="301"/>
        <v/>
      </c>
      <c r="BE96" s="12" t="str">
        <f t="shared" si="301"/>
        <v/>
      </c>
      <c r="BF96" s="12" t="str">
        <f t="shared" si="301"/>
        <v/>
      </c>
      <c r="BG96" s="12" t="str">
        <f t="shared" si="301"/>
        <v/>
      </c>
      <c r="BH96" s="12" t="str">
        <f t="shared" si="301"/>
        <v/>
      </c>
      <c r="BI96" s="12" t="str">
        <f t="shared" si="301"/>
        <v/>
      </c>
      <c r="BJ96" s="12" t="str">
        <f t="shared" si="301"/>
        <v/>
      </c>
      <c r="BK96" s="12">
        <f t="shared" si="301"/>
        <v>5778500</v>
      </c>
      <c r="BL96" s="12" t="str">
        <f t="shared" si="301"/>
        <v/>
      </c>
      <c r="BM96" s="12" t="str">
        <f t="shared" si="301"/>
        <v/>
      </c>
      <c r="BN96" s="12" t="str">
        <f t="shared" si="301"/>
        <v/>
      </c>
      <c r="BO96" s="12" t="str">
        <f t="shared" si="301"/>
        <v/>
      </c>
      <c r="BP96" s="12" t="str">
        <f t="shared" si="302"/>
        <v/>
      </c>
      <c r="BQ96" s="12" t="str">
        <f t="shared" si="302"/>
        <v/>
      </c>
      <c r="BR96" s="12" t="str">
        <f t="shared" si="302"/>
        <v/>
      </c>
      <c r="BS96" s="12" t="str">
        <f t="shared" si="302"/>
        <v/>
      </c>
      <c r="BT96" s="12" t="str">
        <f t="shared" si="302"/>
        <v/>
      </c>
      <c r="BU96" s="12" t="str">
        <f t="shared" si="302"/>
        <v/>
      </c>
      <c r="BV96" s="12" t="str">
        <f t="shared" si="302"/>
        <v/>
      </c>
      <c r="BW96" s="12" t="str">
        <f t="shared" si="302"/>
        <v/>
      </c>
      <c r="BX96" s="12" t="str">
        <f t="shared" si="302"/>
        <v/>
      </c>
      <c r="BY96" s="12" t="str">
        <f t="shared" si="302"/>
        <v/>
      </c>
      <c r="BZ96" s="12" t="str">
        <f t="shared" si="302"/>
        <v/>
      </c>
      <c r="CA96" s="12" t="str">
        <f t="shared" si="302"/>
        <v/>
      </c>
      <c r="CB96" s="12" t="str">
        <f t="shared" si="302"/>
        <v/>
      </c>
    </row>
    <row r="97" spans="1:80" ht="12" customHeight="1">
      <c r="A97" s="329"/>
      <c r="B97" s="334"/>
      <c r="C97" s="339"/>
      <c r="D97" s="339"/>
      <c r="E97" s="354"/>
      <c r="F97" s="358"/>
      <c r="G97" s="358"/>
      <c r="H97" s="354"/>
      <c r="I97" s="354"/>
      <c r="J97" s="354"/>
      <c r="K97" s="26" t="s">
        <v>18</v>
      </c>
      <c r="L97" s="23">
        <f>L99*0.55</f>
        <v>9080500</v>
      </c>
      <c r="M97" s="155">
        <v>2013</v>
      </c>
      <c r="N97" s="27">
        <v>10</v>
      </c>
      <c r="O97" s="23">
        <f>O99*0.55</f>
        <v>9804939.9926962499</v>
      </c>
      <c r="P97" s="12">
        <f>L97/N97</f>
        <v>908050</v>
      </c>
      <c r="Q97" s="12">
        <f>O97/N97</f>
        <v>980493.99926962494</v>
      </c>
      <c r="R97" s="8"/>
      <c r="S97" s="173">
        <f t="shared" ref="S97:S98" si="309">M97+N97</f>
        <v>2023</v>
      </c>
      <c r="T97" s="11">
        <f t="shared" ref="T97:AB97" si="310">S97+$N$97</f>
        <v>2033</v>
      </c>
      <c r="U97" s="11">
        <f t="shared" si="310"/>
        <v>2043</v>
      </c>
      <c r="V97" s="11">
        <f t="shared" si="310"/>
        <v>2053</v>
      </c>
      <c r="W97" s="11">
        <f t="shared" si="310"/>
        <v>2063</v>
      </c>
      <c r="X97" s="11">
        <f t="shared" si="310"/>
        <v>2073</v>
      </c>
      <c r="Y97" s="11">
        <f t="shared" si="310"/>
        <v>2083</v>
      </c>
      <c r="Z97" s="11">
        <f t="shared" si="310"/>
        <v>2093</v>
      </c>
      <c r="AA97" s="11">
        <f t="shared" si="310"/>
        <v>2103</v>
      </c>
      <c r="AB97" s="11">
        <f t="shared" si="310"/>
        <v>2113</v>
      </c>
      <c r="AC97" s="8"/>
      <c r="AD97" s="12" t="str">
        <f t="shared" si="295"/>
        <v/>
      </c>
      <c r="AE97" s="12" t="str">
        <f t="shared" si="295"/>
        <v/>
      </c>
      <c r="AF97" s="12" t="str">
        <f t="shared" si="295"/>
        <v/>
      </c>
      <c r="AG97" s="12" t="str">
        <f t="shared" si="295"/>
        <v/>
      </c>
      <c r="AH97" s="12" t="str">
        <f t="shared" si="295"/>
        <v/>
      </c>
      <c r="AI97" s="12" t="str">
        <f t="shared" si="295"/>
        <v/>
      </c>
      <c r="AJ97" s="12" t="str">
        <f t="shared" si="295"/>
        <v/>
      </c>
      <c r="AK97" s="12" t="str">
        <f t="shared" si="295"/>
        <v/>
      </c>
      <c r="AL97" s="12" t="str">
        <f t="shared" si="295"/>
        <v/>
      </c>
      <c r="AM97" s="12" t="str">
        <f t="shared" si="295"/>
        <v/>
      </c>
      <c r="AN97" s="12">
        <f t="shared" si="295"/>
        <v>9080500</v>
      </c>
      <c r="AO97" s="12" t="str">
        <f t="shared" si="295"/>
        <v/>
      </c>
      <c r="AP97" s="12" t="str">
        <f t="shared" si="295"/>
        <v/>
      </c>
      <c r="AQ97" s="12" t="str">
        <f t="shared" si="295"/>
        <v/>
      </c>
      <c r="AR97" s="12" t="str">
        <f t="shared" si="295"/>
        <v/>
      </c>
      <c r="AS97" s="12" t="str">
        <f t="shared" si="295"/>
        <v/>
      </c>
      <c r="AT97" s="12" t="str">
        <f t="shared" si="300"/>
        <v/>
      </c>
      <c r="AU97" s="12" t="str">
        <f t="shared" si="300"/>
        <v/>
      </c>
      <c r="AV97" s="12" t="str">
        <f t="shared" si="300"/>
        <v/>
      </c>
      <c r="AW97" s="12" t="str">
        <f t="shared" si="300"/>
        <v/>
      </c>
      <c r="AX97" s="12">
        <f t="shared" si="300"/>
        <v>9080500</v>
      </c>
      <c r="AY97" s="12" t="str">
        <f t="shared" si="300"/>
        <v/>
      </c>
      <c r="AZ97" s="12" t="str">
        <f t="shared" si="301"/>
        <v/>
      </c>
      <c r="BA97" s="12" t="str">
        <f t="shared" si="301"/>
        <v/>
      </c>
      <c r="BB97" s="12" t="str">
        <f t="shared" si="301"/>
        <v/>
      </c>
      <c r="BC97" s="12" t="str">
        <f t="shared" si="301"/>
        <v/>
      </c>
      <c r="BD97" s="12" t="str">
        <f t="shared" si="301"/>
        <v/>
      </c>
      <c r="BE97" s="12" t="str">
        <f t="shared" si="301"/>
        <v/>
      </c>
      <c r="BF97" s="12" t="str">
        <f t="shared" si="301"/>
        <v/>
      </c>
      <c r="BG97" s="12" t="str">
        <f t="shared" si="301"/>
        <v/>
      </c>
      <c r="BH97" s="12">
        <f t="shared" si="301"/>
        <v>9080500</v>
      </c>
      <c r="BI97" s="12" t="str">
        <f t="shared" si="301"/>
        <v/>
      </c>
      <c r="BJ97" s="12" t="str">
        <f t="shared" si="301"/>
        <v/>
      </c>
      <c r="BK97" s="12" t="str">
        <f t="shared" si="301"/>
        <v/>
      </c>
      <c r="BL97" s="12" t="str">
        <f t="shared" si="301"/>
        <v/>
      </c>
      <c r="BM97" s="12" t="str">
        <f t="shared" si="301"/>
        <v/>
      </c>
      <c r="BN97" s="12" t="str">
        <f t="shared" si="301"/>
        <v/>
      </c>
      <c r="BO97" s="12" t="str">
        <f t="shared" si="301"/>
        <v/>
      </c>
      <c r="BP97" s="12" t="str">
        <f t="shared" si="302"/>
        <v/>
      </c>
      <c r="BQ97" s="12" t="str">
        <f t="shared" si="302"/>
        <v/>
      </c>
      <c r="BR97" s="12">
        <f t="shared" si="302"/>
        <v>9080500</v>
      </c>
      <c r="BS97" s="12" t="str">
        <f t="shared" si="302"/>
        <v/>
      </c>
      <c r="BT97" s="12" t="str">
        <f t="shared" si="302"/>
        <v/>
      </c>
      <c r="BU97" s="12" t="str">
        <f t="shared" si="302"/>
        <v/>
      </c>
      <c r="BV97" s="12" t="str">
        <f t="shared" si="302"/>
        <v/>
      </c>
      <c r="BW97" s="12" t="str">
        <f t="shared" si="302"/>
        <v/>
      </c>
      <c r="BX97" s="12" t="str">
        <f t="shared" si="302"/>
        <v/>
      </c>
      <c r="BY97" s="12" t="str">
        <f t="shared" si="302"/>
        <v/>
      </c>
      <c r="BZ97" s="12" t="str">
        <f t="shared" si="302"/>
        <v/>
      </c>
      <c r="CA97" s="12" t="str">
        <f t="shared" si="302"/>
        <v/>
      </c>
      <c r="CB97" s="12">
        <f t="shared" si="302"/>
        <v>9080500</v>
      </c>
    </row>
    <row r="98" spans="1:80" ht="12.75" customHeight="1">
      <c r="A98" s="329"/>
      <c r="B98" s="334"/>
      <c r="C98" s="339"/>
      <c r="D98" s="339"/>
      <c r="E98" s="354"/>
      <c r="F98" s="358"/>
      <c r="G98" s="358"/>
      <c r="H98" s="354"/>
      <c r="I98" s="354"/>
      <c r="J98" s="354"/>
      <c r="K98" s="26" t="s">
        <v>37</v>
      </c>
      <c r="L98" s="23">
        <f>L99*0.1</f>
        <v>1651000</v>
      </c>
      <c r="M98" s="155">
        <v>2013</v>
      </c>
      <c r="N98" s="27">
        <v>5</v>
      </c>
      <c r="O98" s="23">
        <f>O99*0.1</f>
        <v>1782716.3623084091</v>
      </c>
      <c r="P98" s="12">
        <f>L98/N98</f>
        <v>330200</v>
      </c>
      <c r="Q98" s="12">
        <f>O98/N98</f>
        <v>356543.2724616818</v>
      </c>
      <c r="R98" s="8"/>
      <c r="S98" s="173">
        <f t="shared" si="309"/>
        <v>2018</v>
      </c>
      <c r="T98" s="11">
        <f t="shared" ref="T98:AB98" si="311">S98+$N$98</f>
        <v>2023</v>
      </c>
      <c r="U98" s="11">
        <f t="shared" si="311"/>
        <v>2028</v>
      </c>
      <c r="V98" s="11">
        <f t="shared" si="311"/>
        <v>2033</v>
      </c>
      <c r="W98" s="11">
        <f t="shared" si="311"/>
        <v>2038</v>
      </c>
      <c r="X98" s="11">
        <f t="shared" si="311"/>
        <v>2043</v>
      </c>
      <c r="Y98" s="11">
        <f t="shared" si="311"/>
        <v>2048</v>
      </c>
      <c r="Z98" s="11">
        <f t="shared" si="311"/>
        <v>2053</v>
      </c>
      <c r="AA98" s="11">
        <f t="shared" si="311"/>
        <v>2058</v>
      </c>
      <c r="AB98" s="11">
        <f t="shared" si="311"/>
        <v>2063</v>
      </c>
      <c r="AC98" s="8"/>
      <c r="AD98" s="12" t="str">
        <f t="shared" si="295"/>
        <v/>
      </c>
      <c r="AE98" s="12" t="str">
        <f t="shared" si="295"/>
        <v/>
      </c>
      <c r="AF98" s="12" t="str">
        <f t="shared" si="295"/>
        <v/>
      </c>
      <c r="AG98" s="12" t="str">
        <f t="shared" si="295"/>
        <v/>
      </c>
      <c r="AH98" s="12" t="str">
        <f t="shared" si="295"/>
        <v/>
      </c>
      <c r="AI98" s="12">
        <f t="shared" si="295"/>
        <v>1651000</v>
      </c>
      <c r="AJ98" s="12" t="str">
        <f t="shared" si="295"/>
        <v/>
      </c>
      <c r="AK98" s="12" t="str">
        <f t="shared" si="295"/>
        <v/>
      </c>
      <c r="AL98" s="12" t="str">
        <f t="shared" si="295"/>
        <v/>
      </c>
      <c r="AM98" s="12" t="str">
        <f t="shared" si="295"/>
        <v/>
      </c>
      <c r="AN98" s="12">
        <f t="shared" si="295"/>
        <v>1651000</v>
      </c>
      <c r="AO98" s="12" t="str">
        <f t="shared" si="295"/>
        <v/>
      </c>
      <c r="AP98" s="12" t="str">
        <f t="shared" si="295"/>
        <v/>
      </c>
      <c r="AQ98" s="12" t="str">
        <f t="shared" si="295"/>
        <v/>
      </c>
      <c r="AR98" s="12" t="str">
        <f t="shared" si="295"/>
        <v/>
      </c>
      <c r="AS98" s="12">
        <f t="shared" si="295"/>
        <v>1651000</v>
      </c>
      <c r="AT98" s="12" t="str">
        <f t="shared" si="300"/>
        <v/>
      </c>
      <c r="AU98" s="12" t="str">
        <f t="shared" si="300"/>
        <v/>
      </c>
      <c r="AV98" s="12" t="str">
        <f t="shared" si="300"/>
        <v/>
      </c>
      <c r="AW98" s="12" t="str">
        <f t="shared" si="300"/>
        <v/>
      </c>
      <c r="AX98" s="12">
        <f t="shared" si="300"/>
        <v>1651000</v>
      </c>
      <c r="AY98" s="12" t="str">
        <f t="shared" si="300"/>
        <v/>
      </c>
      <c r="AZ98" s="12" t="str">
        <f t="shared" si="301"/>
        <v/>
      </c>
      <c r="BA98" s="12" t="str">
        <f t="shared" si="301"/>
        <v/>
      </c>
      <c r="BB98" s="12" t="str">
        <f t="shared" si="301"/>
        <v/>
      </c>
      <c r="BC98" s="12">
        <f t="shared" si="301"/>
        <v>1651000</v>
      </c>
      <c r="BD98" s="12" t="str">
        <f t="shared" si="301"/>
        <v/>
      </c>
      <c r="BE98" s="12" t="str">
        <f t="shared" si="301"/>
        <v/>
      </c>
      <c r="BF98" s="12" t="str">
        <f t="shared" si="301"/>
        <v/>
      </c>
      <c r="BG98" s="12" t="str">
        <f t="shared" si="301"/>
        <v/>
      </c>
      <c r="BH98" s="12">
        <f t="shared" si="301"/>
        <v>1651000</v>
      </c>
      <c r="BI98" s="12" t="str">
        <f t="shared" si="301"/>
        <v/>
      </c>
      <c r="BJ98" s="12" t="str">
        <f t="shared" si="301"/>
        <v/>
      </c>
      <c r="BK98" s="12" t="str">
        <f t="shared" si="301"/>
        <v/>
      </c>
      <c r="BL98" s="12" t="str">
        <f t="shared" si="301"/>
        <v/>
      </c>
      <c r="BM98" s="12">
        <f t="shared" si="301"/>
        <v>1651000</v>
      </c>
      <c r="BN98" s="12" t="str">
        <f t="shared" si="301"/>
        <v/>
      </c>
      <c r="BO98" s="12" t="str">
        <f t="shared" si="301"/>
        <v/>
      </c>
      <c r="BP98" s="12" t="str">
        <f t="shared" si="302"/>
        <v/>
      </c>
      <c r="BQ98" s="12" t="str">
        <f t="shared" si="302"/>
        <v/>
      </c>
      <c r="BR98" s="12">
        <f t="shared" si="302"/>
        <v>1651000</v>
      </c>
      <c r="BS98" s="12" t="str">
        <f t="shared" si="302"/>
        <v/>
      </c>
      <c r="BT98" s="12" t="str">
        <f t="shared" si="302"/>
        <v/>
      </c>
      <c r="BU98" s="12" t="str">
        <f t="shared" si="302"/>
        <v/>
      </c>
      <c r="BV98" s="12" t="str">
        <f t="shared" si="302"/>
        <v/>
      </c>
      <c r="BW98" s="12">
        <f t="shared" si="302"/>
        <v>1651000</v>
      </c>
      <c r="BX98" s="12" t="str">
        <f t="shared" si="302"/>
        <v/>
      </c>
      <c r="BY98" s="12" t="str">
        <f t="shared" si="302"/>
        <v/>
      </c>
      <c r="BZ98" s="12" t="str">
        <f t="shared" si="302"/>
        <v/>
      </c>
      <c r="CA98" s="12" t="str">
        <f t="shared" si="302"/>
        <v/>
      </c>
      <c r="CB98" s="12">
        <f t="shared" si="302"/>
        <v>1651000</v>
      </c>
    </row>
    <row r="99" spans="1:80" ht="13.5" thickBot="1">
      <c r="A99" s="330"/>
      <c r="B99" s="334"/>
      <c r="C99" s="339"/>
      <c r="D99" s="339"/>
      <c r="E99" s="354"/>
      <c r="F99" s="358"/>
      <c r="G99" s="358"/>
      <c r="H99" s="354"/>
      <c r="I99" s="354"/>
      <c r="J99" s="354"/>
      <c r="K99" s="28" t="s">
        <v>38</v>
      </c>
      <c r="L99" s="29">
        <v>16510000</v>
      </c>
      <c r="M99" s="42"/>
      <c r="N99" s="11"/>
      <c r="O99" s="29">
        <v>17827163.623084091</v>
      </c>
      <c r="P99" s="30">
        <f>SUM(P96:P98)</f>
        <v>1413356.0606060605</v>
      </c>
      <c r="Q99" s="30">
        <f>SUM(Q96:Q98)</f>
        <v>1526113.2495518955</v>
      </c>
      <c r="R99" s="8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8"/>
      <c r="AD99" s="12" t="str">
        <f t="shared" si="295"/>
        <v/>
      </c>
      <c r="AE99" s="12" t="str">
        <f t="shared" si="295"/>
        <v/>
      </c>
      <c r="AF99" s="12" t="str">
        <f t="shared" si="295"/>
        <v/>
      </c>
      <c r="AG99" s="12" t="str">
        <f t="shared" si="295"/>
        <v/>
      </c>
      <c r="AH99" s="12" t="str">
        <f t="shared" si="295"/>
        <v/>
      </c>
      <c r="AI99" s="12" t="str">
        <f t="shared" si="295"/>
        <v/>
      </c>
      <c r="AJ99" s="12" t="str">
        <f t="shared" si="295"/>
        <v/>
      </c>
      <c r="AK99" s="12" t="str">
        <f t="shared" si="295"/>
        <v/>
      </c>
      <c r="AL99" s="12" t="str">
        <f t="shared" si="295"/>
        <v/>
      </c>
      <c r="AM99" s="12" t="str">
        <f t="shared" si="295"/>
        <v/>
      </c>
      <c r="AN99" s="12" t="str">
        <f t="shared" si="295"/>
        <v/>
      </c>
      <c r="AO99" s="12" t="str">
        <f t="shared" si="295"/>
        <v/>
      </c>
      <c r="AP99" s="12" t="str">
        <f t="shared" si="295"/>
        <v/>
      </c>
      <c r="AQ99" s="12" t="str">
        <f t="shared" si="295"/>
        <v/>
      </c>
      <c r="AR99" s="12" t="str">
        <f t="shared" si="295"/>
        <v/>
      </c>
      <c r="AS99" s="12" t="str">
        <f t="shared" si="295"/>
        <v/>
      </c>
      <c r="AT99" s="12" t="str">
        <f t="shared" si="300"/>
        <v/>
      </c>
      <c r="AU99" s="12" t="str">
        <f t="shared" si="300"/>
        <v/>
      </c>
      <c r="AV99" s="12" t="str">
        <f t="shared" si="300"/>
        <v/>
      </c>
      <c r="AW99" s="12" t="str">
        <f t="shared" si="300"/>
        <v/>
      </c>
      <c r="AX99" s="12" t="str">
        <f t="shared" si="300"/>
        <v/>
      </c>
      <c r="AY99" s="12" t="str">
        <f t="shared" si="300"/>
        <v/>
      </c>
      <c r="AZ99" s="12" t="str">
        <f t="shared" si="301"/>
        <v/>
      </c>
      <c r="BA99" s="12" t="str">
        <f t="shared" si="301"/>
        <v/>
      </c>
      <c r="BB99" s="12" t="str">
        <f t="shared" si="301"/>
        <v/>
      </c>
      <c r="BC99" s="12" t="str">
        <f t="shared" si="301"/>
        <v/>
      </c>
      <c r="BD99" s="12" t="str">
        <f t="shared" si="301"/>
        <v/>
      </c>
      <c r="BE99" s="12" t="str">
        <f t="shared" si="301"/>
        <v/>
      </c>
      <c r="BF99" s="12" t="str">
        <f t="shared" si="301"/>
        <v/>
      </c>
      <c r="BG99" s="12" t="str">
        <f t="shared" si="301"/>
        <v/>
      </c>
      <c r="BH99" s="12" t="str">
        <f t="shared" si="301"/>
        <v/>
      </c>
      <c r="BI99" s="12" t="str">
        <f t="shared" si="301"/>
        <v/>
      </c>
      <c r="BJ99" s="12" t="str">
        <f t="shared" si="301"/>
        <v/>
      </c>
      <c r="BK99" s="12" t="str">
        <f t="shared" si="301"/>
        <v/>
      </c>
      <c r="BL99" s="12" t="str">
        <f t="shared" si="301"/>
        <v/>
      </c>
      <c r="BM99" s="12" t="str">
        <f t="shared" si="301"/>
        <v/>
      </c>
      <c r="BN99" s="12" t="str">
        <f t="shared" si="301"/>
        <v/>
      </c>
      <c r="BO99" s="12" t="str">
        <f t="shared" si="301"/>
        <v/>
      </c>
      <c r="BP99" s="12" t="str">
        <f t="shared" si="302"/>
        <v/>
      </c>
      <c r="BQ99" s="12" t="str">
        <f t="shared" si="302"/>
        <v/>
      </c>
      <c r="BR99" s="12" t="str">
        <f t="shared" si="302"/>
        <v/>
      </c>
      <c r="BS99" s="12" t="str">
        <f t="shared" si="302"/>
        <v/>
      </c>
      <c r="BT99" s="12" t="str">
        <f t="shared" si="302"/>
        <v/>
      </c>
      <c r="BU99" s="12" t="str">
        <f t="shared" si="302"/>
        <v/>
      </c>
      <c r="BV99" s="12" t="str">
        <f t="shared" si="302"/>
        <v/>
      </c>
      <c r="BW99" s="12" t="str">
        <f t="shared" si="302"/>
        <v/>
      </c>
      <c r="BX99" s="12" t="str">
        <f t="shared" si="302"/>
        <v/>
      </c>
      <c r="BY99" s="12" t="str">
        <f t="shared" si="302"/>
        <v/>
      </c>
      <c r="BZ99" s="12" t="str">
        <f t="shared" si="302"/>
        <v/>
      </c>
      <c r="CA99" s="12" t="str">
        <f t="shared" si="302"/>
        <v/>
      </c>
      <c r="CB99" s="12" t="str">
        <f t="shared" si="302"/>
        <v/>
      </c>
    </row>
    <row r="100" spans="1:80" s="242" customFormat="1" ht="12.75" customHeight="1">
      <c r="A100" s="331" t="s">
        <v>256</v>
      </c>
      <c r="B100" s="335" t="s">
        <v>204</v>
      </c>
      <c r="C100" s="340" t="s">
        <v>179</v>
      </c>
      <c r="D100" s="340" t="s">
        <v>245</v>
      </c>
      <c r="E100" s="355" t="s">
        <v>244</v>
      </c>
      <c r="F100" s="355">
        <v>200</v>
      </c>
      <c r="G100" s="355"/>
      <c r="H100" s="355" t="s">
        <v>16</v>
      </c>
      <c r="I100" s="355" t="s">
        <v>213</v>
      </c>
      <c r="J100" s="355">
        <v>2</v>
      </c>
      <c r="K100" s="246" t="s">
        <v>17</v>
      </c>
      <c r="L100" s="247">
        <f>L103*0.35</f>
        <v>6825000</v>
      </c>
      <c r="M100" s="251">
        <v>1998</v>
      </c>
      <c r="N100" s="238">
        <v>33</v>
      </c>
      <c r="O100" s="239">
        <v>4963636.3636363642</v>
      </c>
      <c r="P100" s="239">
        <f>L100/N100</f>
        <v>206818.18181818182</v>
      </c>
      <c r="Q100" s="239">
        <f>O100/N100</f>
        <v>150413.22314049589</v>
      </c>
      <c r="R100" s="240"/>
      <c r="S100" s="238">
        <f>2013+24</f>
        <v>2037</v>
      </c>
      <c r="T100" s="238">
        <f t="shared" ref="T100" si="312">S100+$N$104</f>
        <v>2070</v>
      </c>
      <c r="U100" s="238">
        <f t="shared" ref="U100" si="313">T100+$N$104</f>
        <v>2103</v>
      </c>
      <c r="V100" s="238">
        <f t="shared" ref="V100" si="314">U100+$N$104</f>
        <v>2136</v>
      </c>
      <c r="W100" s="238">
        <f t="shared" ref="W100" si="315">V100+$N$104</f>
        <v>2169</v>
      </c>
      <c r="X100" s="238">
        <f t="shared" ref="X100" si="316">W100+$N$104</f>
        <v>2202</v>
      </c>
      <c r="Y100" s="238">
        <f t="shared" ref="Y100" si="317">X100+$N$104</f>
        <v>2235</v>
      </c>
      <c r="Z100" s="238">
        <f t="shared" ref="Z100" si="318">Y100+$N$104</f>
        <v>2268</v>
      </c>
      <c r="AA100" s="238">
        <f t="shared" ref="AA100" si="319">Z100+$N$104</f>
        <v>2301</v>
      </c>
      <c r="AB100" s="238">
        <f t="shared" ref="AB100" si="320">AA100+$N$104</f>
        <v>2334</v>
      </c>
      <c r="AC100" s="240"/>
      <c r="AD100" s="239" t="str">
        <f t="shared" si="295"/>
        <v/>
      </c>
      <c r="AE100" s="239" t="str">
        <f t="shared" si="295"/>
        <v/>
      </c>
      <c r="AF100" s="239" t="str">
        <f t="shared" si="295"/>
        <v/>
      </c>
      <c r="AG100" s="239" t="str">
        <f t="shared" si="295"/>
        <v/>
      </c>
      <c r="AH100" s="239" t="str">
        <f t="shared" si="295"/>
        <v/>
      </c>
      <c r="AI100" s="239" t="str">
        <f t="shared" si="295"/>
        <v/>
      </c>
      <c r="AJ100" s="239" t="str">
        <f t="shared" si="295"/>
        <v/>
      </c>
      <c r="AK100" s="239" t="str">
        <f t="shared" si="295"/>
        <v/>
      </c>
      <c r="AL100" s="239" t="str">
        <f t="shared" si="295"/>
        <v/>
      </c>
      <c r="AM100" s="239" t="str">
        <f t="shared" si="295"/>
        <v/>
      </c>
      <c r="AN100" s="239" t="str">
        <f t="shared" si="295"/>
        <v/>
      </c>
      <c r="AO100" s="239" t="str">
        <f t="shared" si="295"/>
        <v/>
      </c>
      <c r="AP100" s="239" t="str">
        <f t="shared" si="295"/>
        <v/>
      </c>
      <c r="AQ100" s="239" t="str">
        <f t="shared" si="295"/>
        <v/>
      </c>
      <c r="AR100" s="239" t="str">
        <f t="shared" si="295"/>
        <v/>
      </c>
      <c r="AS100" s="239" t="str">
        <f t="shared" si="295"/>
        <v/>
      </c>
      <c r="AT100" s="239" t="str">
        <f t="shared" si="300"/>
        <v/>
      </c>
      <c r="AU100" s="239" t="str">
        <f t="shared" si="300"/>
        <v/>
      </c>
      <c r="AV100" s="239" t="str">
        <f t="shared" si="300"/>
        <v/>
      </c>
      <c r="AW100" s="239" t="str">
        <f t="shared" si="300"/>
        <v/>
      </c>
      <c r="AX100" s="239" t="str">
        <f t="shared" si="300"/>
        <v/>
      </c>
      <c r="AY100" s="239" t="str">
        <f t="shared" si="300"/>
        <v/>
      </c>
      <c r="AZ100" s="239" t="str">
        <f t="shared" si="301"/>
        <v/>
      </c>
      <c r="BA100" s="239" t="str">
        <f t="shared" si="301"/>
        <v/>
      </c>
      <c r="BB100" s="239">
        <f t="shared" si="301"/>
        <v>6825000</v>
      </c>
      <c r="BC100" s="239" t="str">
        <f t="shared" si="301"/>
        <v/>
      </c>
      <c r="BD100" s="239" t="str">
        <f t="shared" si="301"/>
        <v/>
      </c>
      <c r="BE100" s="239" t="str">
        <f t="shared" si="301"/>
        <v/>
      </c>
      <c r="BF100" s="239" t="str">
        <f t="shared" si="301"/>
        <v/>
      </c>
      <c r="BG100" s="239" t="str">
        <f t="shared" si="301"/>
        <v/>
      </c>
      <c r="BH100" s="239" t="str">
        <f t="shared" si="301"/>
        <v/>
      </c>
      <c r="BI100" s="239" t="str">
        <f t="shared" si="301"/>
        <v/>
      </c>
      <c r="BJ100" s="239" t="str">
        <f t="shared" si="301"/>
        <v/>
      </c>
      <c r="BK100" s="239" t="str">
        <f t="shared" si="301"/>
        <v/>
      </c>
      <c r="BL100" s="239" t="str">
        <f t="shared" si="301"/>
        <v/>
      </c>
      <c r="BM100" s="239" t="str">
        <f t="shared" si="301"/>
        <v/>
      </c>
      <c r="BN100" s="239" t="str">
        <f t="shared" si="301"/>
        <v/>
      </c>
      <c r="BO100" s="239" t="str">
        <f t="shared" ref="BO100" si="321">IF(ISERROR(HLOOKUP(BO$2,$S100:$AB100,1,FALSE)),"",$L100)</f>
        <v/>
      </c>
      <c r="BP100" s="239" t="str">
        <f t="shared" si="302"/>
        <v/>
      </c>
      <c r="BQ100" s="239" t="str">
        <f t="shared" si="302"/>
        <v/>
      </c>
      <c r="BR100" s="239" t="str">
        <f t="shared" si="302"/>
        <v/>
      </c>
      <c r="BS100" s="239" t="str">
        <f t="shared" si="302"/>
        <v/>
      </c>
      <c r="BT100" s="239" t="str">
        <f t="shared" si="302"/>
        <v/>
      </c>
      <c r="BU100" s="239" t="str">
        <f t="shared" si="302"/>
        <v/>
      </c>
      <c r="BV100" s="239" t="str">
        <f t="shared" si="302"/>
        <v/>
      </c>
      <c r="BW100" s="239" t="str">
        <f t="shared" si="302"/>
        <v/>
      </c>
      <c r="BX100" s="239" t="str">
        <f t="shared" si="302"/>
        <v/>
      </c>
      <c r="BY100" s="239" t="str">
        <f t="shared" si="302"/>
        <v/>
      </c>
      <c r="BZ100" s="239" t="str">
        <f t="shared" si="302"/>
        <v/>
      </c>
      <c r="CA100" s="239" t="str">
        <f t="shared" si="302"/>
        <v/>
      </c>
      <c r="CB100" s="239" t="str">
        <f t="shared" si="302"/>
        <v/>
      </c>
    </row>
    <row r="101" spans="1:80" s="242" customFormat="1" ht="12" customHeight="1">
      <c r="A101" s="332"/>
      <c r="B101" s="335"/>
      <c r="C101" s="340"/>
      <c r="D101" s="340"/>
      <c r="E101" s="355"/>
      <c r="F101" s="355"/>
      <c r="G101" s="355"/>
      <c r="H101" s="355"/>
      <c r="I101" s="355"/>
      <c r="J101" s="355"/>
      <c r="K101" s="246" t="s">
        <v>18</v>
      </c>
      <c r="L101" s="247">
        <f>L103*0.55</f>
        <v>10725000</v>
      </c>
      <c r="M101" s="251">
        <v>1998</v>
      </c>
      <c r="N101" s="238">
        <v>10</v>
      </c>
      <c r="O101" s="239">
        <v>5362500</v>
      </c>
      <c r="P101" s="239">
        <f>L101/N101</f>
        <v>1072500</v>
      </c>
      <c r="Q101" s="239">
        <f>O101/N101</f>
        <v>536250</v>
      </c>
      <c r="R101" s="240"/>
      <c r="S101" s="238">
        <f>2013+5</f>
        <v>2018</v>
      </c>
      <c r="T101" s="238">
        <f t="shared" ref="T101" si="322">S101+$N$105</f>
        <v>2028</v>
      </c>
      <c r="U101" s="238">
        <f t="shared" ref="U101" si="323">T101+$N$105</f>
        <v>2038</v>
      </c>
      <c r="V101" s="238">
        <f t="shared" ref="V101" si="324">U101+$N$105</f>
        <v>2048</v>
      </c>
      <c r="W101" s="238">
        <f t="shared" ref="W101" si="325">V101+$N$105</f>
        <v>2058</v>
      </c>
      <c r="X101" s="238">
        <f t="shared" ref="X101" si="326">W101+$N$105</f>
        <v>2068</v>
      </c>
      <c r="Y101" s="238">
        <f t="shared" ref="Y101" si="327">X101+$N$105</f>
        <v>2078</v>
      </c>
      <c r="Z101" s="238">
        <f t="shared" ref="Z101" si="328">Y101+$N$105</f>
        <v>2088</v>
      </c>
      <c r="AA101" s="238">
        <f t="shared" ref="AA101" si="329">Z101+$N$105</f>
        <v>2098</v>
      </c>
      <c r="AB101" s="238">
        <f t="shared" ref="AB101" si="330">AA101+$N$105</f>
        <v>2108</v>
      </c>
      <c r="AC101" s="240"/>
      <c r="AD101" s="239" t="str">
        <f t="shared" si="295"/>
        <v/>
      </c>
      <c r="AE101" s="239" t="str">
        <f t="shared" si="295"/>
        <v/>
      </c>
      <c r="AF101" s="239" t="str">
        <f t="shared" si="295"/>
        <v/>
      </c>
      <c r="AG101" s="239" t="str">
        <f t="shared" si="295"/>
        <v/>
      </c>
      <c r="AH101" s="239" t="str">
        <f t="shared" si="295"/>
        <v/>
      </c>
      <c r="AI101" s="239">
        <f t="shared" si="295"/>
        <v>10725000</v>
      </c>
      <c r="AJ101" s="239" t="str">
        <f t="shared" si="295"/>
        <v/>
      </c>
      <c r="AK101" s="239" t="str">
        <f t="shared" si="295"/>
        <v/>
      </c>
      <c r="AL101" s="239" t="str">
        <f t="shared" si="295"/>
        <v/>
      </c>
      <c r="AM101" s="239" t="str">
        <f t="shared" si="295"/>
        <v/>
      </c>
      <c r="AN101" s="239" t="str">
        <f t="shared" ref="AN101:AS101" si="331">IF(ISERROR(HLOOKUP(AN$2,$S101:$AB101,1,FALSE)),"",$L101)</f>
        <v/>
      </c>
      <c r="AO101" s="239" t="str">
        <f t="shared" si="331"/>
        <v/>
      </c>
      <c r="AP101" s="239" t="str">
        <f t="shared" si="331"/>
        <v/>
      </c>
      <c r="AQ101" s="239" t="str">
        <f t="shared" si="331"/>
        <v/>
      </c>
      <c r="AR101" s="239" t="str">
        <f t="shared" si="331"/>
        <v/>
      </c>
      <c r="AS101" s="239">
        <f t="shared" si="331"/>
        <v>10725000</v>
      </c>
      <c r="AT101" s="239" t="str">
        <f t="shared" si="300"/>
        <v/>
      </c>
      <c r="AU101" s="239" t="str">
        <f t="shared" si="300"/>
        <v/>
      </c>
      <c r="AV101" s="239" t="str">
        <f t="shared" si="300"/>
        <v/>
      </c>
      <c r="AW101" s="239" t="str">
        <f t="shared" si="300"/>
        <v/>
      </c>
      <c r="AX101" s="239" t="str">
        <f t="shared" si="300"/>
        <v/>
      </c>
      <c r="AY101" s="239" t="str">
        <f t="shared" si="300"/>
        <v/>
      </c>
      <c r="AZ101" s="239" t="str">
        <f t="shared" ref="AZ101:BO103" si="332">IF(ISERROR(HLOOKUP(AZ$2,$S101:$AB101,1,FALSE)),"",$L101)</f>
        <v/>
      </c>
      <c r="BA101" s="239" t="str">
        <f t="shared" si="332"/>
        <v/>
      </c>
      <c r="BB101" s="239" t="str">
        <f t="shared" si="332"/>
        <v/>
      </c>
      <c r="BC101" s="239">
        <f t="shared" si="332"/>
        <v>10725000</v>
      </c>
      <c r="BD101" s="239" t="str">
        <f t="shared" si="332"/>
        <v/>
      </c>
      <c r="BE101" s="239" t="str">
        <f t="shared" si="332"/>
        <v/>
      </c>
      <c r="BF101" s="239" t="str">
        <f t="shared" si="332"/>
        <v/>
      </c>
      <c r="BG101" s="239" t="str">
        <f t="shared" si="332"/>
        <v/>
      </c>
      <c r="BH101" s="239" t="str">
        <f t="shared" si="332"/>
        <v/>
      </c>
      <c r="BI101" s="239" t="str">
        <f t="shared" si="332"/>
        <v/>
      </c>
      <c r="BJ101" s="239" t="str">
        <f t="shared" si="332"/>
        <v/>
      </c>
      <c r="BK101" s="239" t="str">
        <f t="shared" si="332"/>
        <v/>
      </c>
      <c r="BL101" s="239" t="str">
        <f t="shared" si="332"/>
        <v/>
      </c>
      <c r="BM101" s="239">
        <f t="shared" si="332"/>
        <v>10725000</v>
      </c>
      <c r="BN101" s="239" t="str">
        <f t="shared" si="332"/>
        <v/>
      </c>
      <c r="BO101" s="239" t="str">
        <f t="shared" si="332"/>
        <v/>
      </c>
      <c r="BP101" s="239" t="str">
        <f t="shared" si="302"/>
        <v/>
      </c>
      <c r="BQ101" s="239" t="str">
        <f t="shared" si="302"/>
        <v/>
      </c>
      <c r="BR101" s="239" t="str">
        <f t="shared" si="302"/>
        <v/>
      </c>
      <c r="BS101" s="239" t="str">
        <f t="shared" si="302"/>
        <v/>
      </c>
      <c r="BT101" s="239" t="str">
        <f t="shared" si="302"/>
        <v/>
      </c>
      <c r="BU101" s="239" t="str">
        <f t="shared" si="302"/>
        <v/>
      </c>
      <c r="BV101" s="239" t="str">
        <f t="shared" si="302"/>
        <v/>
      </c>
      <c r="BW101" s="239">
        <f t="shared" si="302"/>
        <v>10725000</v>
      </c>
      <c r="BX101" s="239" t="str">
        <f t="shared" si="302"/>
        <v/>
      </c>
      <c r="BY101" s="239" t="str">
        <f t="shared" si="302"/>
        <v/>
      </c>
      <c r="BZ101" s="239" t="str">
        <f t="shared" si="302"/>
        <v/>
      </c>
      <c r="CA101" s="239" t="str">
        <f t="shared" si="302"/>
        <v/>
      </c>
      <c r="CB101" s="239" t="str">
        <f t="shared" si="302"/>
        <v/>
      </c>
    </row>
    <row r="102" spans="1:80" s="242" customFormat="1" ht="12.75" customHeight="1">
      <c r="A102" s="332"/>
      <c r="B102" s="335"/>
      <c r="C102" s="340"/>
      <c r="D102" s="340"/>
      <c r="E102" s="355"/>
      <c r="F102" s="355"/>
      <c r="G102" s="355"/>
      <c r="H102" s="355"/>
      <c r="I102" s="355"/>
      <c r="J102" s="355"/>
      <c r="K102" s="246" t="s">
        <v>37</v>
      </c>
      <c r="L102" s="247">
        <f>L103*0.1</f>
        <v>1950000</v>
      </c>
      <c r="M102" s="251">
        <v>1998</v>
      </c>
      <c r="N102" s="238">
        <v>5</v>
      </c>
      <c r="O102" s="239">
        <v>780000</v>
      </c>
      <c r="P102" s="239">
        <f>L102/N102</f>
        <v>390000</v>
      </c>
      <c r="Q102" s="239">
        <f>O102/N102</f>
        <v>156000</v>
      </c>
      <c r="R102" s="240"/>
      <c r="S102" s="238">
        <f>2013+2</f>
        <v>2015</v>
      </c>
      <c r="T102" s="238">
        <f t="shared" ref="T102" si="333">S102+$N$106</f>
        <v>2020</v>
      </c>
      <c r="U102" s="238">
        <f t="shared" ref="U102" si="334">T102+$N$106</f>
        <v>2025</v>
      </c>
      <c r="V102" s="238">
        <f t="shared" ref="V102" si="335">U102+$N$106</f>
        <v>2030</v>
      </c>
      <c r="W102" s="238">
        <f t="shared" ref="W102" si="336">V102+$N$106</f>
        <v>2035</v>
      </c>
      <c r="X102" s="238">
        <f t="shared" ref="X102" si="337">W102+$N$106</f>
        <v>2040</v>
      </c>
      <c r="Y102" s="238">
        <f t="shared" ref="Y102" si="338">X102+$N$106</f>
        <v>2045</v>
      </c>
      <c r="Z102" s="238">
        <f t="shared" ref="Z102" si="339">Y102+$N$106</f>
        <v>2050</v>
      </c>
      <c r="AA102" s="238">
        <f t="shared" ref="AA102" si="340">Z102+$N$106</f>
        <v>2055</v>
      </c>
      <c r="AB102" s="238">
        <f t="shared" ref="AB102" si="341">AA102+$N$106</f>
        <v>2060</v>
      </c>
      <c r="AC102" s="240"/>
      <c r="AD102" s="239" t="str">
        <f t="shared" ref="AD102:AS103" si="342">IF(ISERROR(HLOOKUP(AD$2,$S102:$AB102,1,FALSE)),"",$L102)</f>
        <v/>
      </c>
      <c r="AE102" s="239" t="str">
        <f t="shared" si="342"/>
        <v/>
      </c>
      <c r="AF102" s="239">
        <f t="shared" si="342"/>
        <v>1950000</v>
      </c>
      <c r="AG102" s="239" t="str">
        <f t="shared" si="342"/>
        <v/>
      </c>
      <c r="AH102" s="239" t="str">
        <f t="shared" si="342"/>
        <v/>
      </c>
      <c r="AI102" s="239" t="str">
        <f t="shared" si="342"/>
        <v/>
      </c>
      <c r="AJ102" s="239" t="str">
        <f t="shared" si="342"/>
        <v/>
      </c>
      <c r="AK102" s="239">
        <f t="shared" si="342"/>
        <v>1950000</v>
      </c>
      <c r="AL102" s="239" t="str">
        <f t="shared" si="342"/>
        <v/>
      </c>
      <c r="AM102" s="239" t="str">
        <f t="shared" si="342"/>
        <v/>
      </c>
      <c r="AN102" s="239" t="str">
        <f t="shared" si="342"/>
        <v/>
      </c>
      <c r="AO102" s="239" t="str">
        <f t="shared" si="342"/>
        <v/>
      </c>
      <c r="AP102" s="239">
        <f t="shared" si="342"/>
        <v>1950000</v>
      </c>
      <c r="AQ102" s="239" t="str">
        <f t="shared" si="342"/>
        <v/>
      </c>
      <c r="AR102" s="239" t="str">
        <f t="shared" si="342"/>
        <v/>
      </c>
      <c r="AS102" s="239" t="str">
        <f t="shared" si="342"/>
        <v/>
      </c>
      <c r="AT102" s="239" t="str">
        <f t="shared" si="300"/>
        <v/>
      </c>
      <c r="AU102" s="239">
        <f t="shared" si="300"/>
        <v>1950000</v>
      </c>
      <c r="AV102" s="239" t="str">
        <f t="shared" si="300"/>
        <v/>
      </c>
      <c r="AW102" s="239" t="str">
        <f t="shared" si="300"/>
        <v/>
      </c>
      <c r="AX102" s="239" t="str">
        <f t="shared" si="300"/>
        <v/>
      </c>
      <c r="AY102" s="239" t="str">
        <f t="shared" si="300"/>
        <v/>
      </c>
      <c r="AZ102" s="239">
        <f t="shared" si="332"/>
        <v>1950000</v>
      </c>
      <c r="BA102" s="239" t="str">
        <f t="shared" si="332"/>
        <v/>
      </c>
      <c r="BB102" s="239" t="str">
        <f t="shared" si="332"/>
        <v/>
      </c>
      <c r="BC102" s="239" t="str">
        <f t="shared" si="332"/>
        <v/>
      </c>
      <c r="BD102" s="239" t="str">
        <f t="shared" si="332"/>
        <v/>
      </c>
      <c r="BE102" s="239">
        <f t="shared" si="332"/>
        <v>1950000</v>
      </c>
      <c r="BF102" s="239" t="str">
        <f t="shared" si="332"/>
        <v/>
      </c>
      <c r="BG102" s="239" t="str">
        <f t="shared" si="332"/>
        <v/>
      </c>
      <c r="BH102" s="239" t="str">
        <f t="shared" si="332"/>
        <v/>
      </c>
      <c r="BI102" s="239" t="str">
        <f t="shared" si="332"/>
        <v/>
      </c>
      <c r="BJ102" s="239">
        <f t="shared" si="332"/>
        <v>1950000</v>
      </c>
      <c r="BK102" s="239" t="str">
        <f t="shared" si="332"/>
        <v/>
      </c>
      <c r="BL102" s="239" t="str">
        <f t="shared" si="332"/>
        <v/>
      </c>
      <c r="BM102" s="239" t="str">
        <f t="shared" si="332"/>
        <v/>
      </c>
      <c r="BN102" s="239" t="str">
        <f t="shared" si="332"/>
        <v/>
      </c>
      <c r="BO102" s="239">
        <f t="shared" si="332"/>
        <v>1950000</v>
      </c>
      <c r="BP102" s="239" t="str">
        <f t="shared" si="302"/>
        <v/>
      </c>
      <c r="BQ102" s="239" t="str">
        <f t="shared" si="302"/>
        <v/>
      </c>
      <c r="BR102" s="239" t="str">
        <f t="shared" si="302"/>
        <v/>
      </c>
      <c r="BS102" s="239" t="str">
        <f t="shared" si="302"/>
        <v/>
      </c>
      <c r="BT102" s="239">
        <f t="shared" si="302"/>
        <v>1950000</v>
      </c>
      <c r="BU102" s="239" t="str">
        <f t="shared" si="302"/>
        <v/>
      </c>
      <c r="BV102" s="239" t="str">
        <f t="shared" si="302"/>
        <v/>
      </c>
      <c r="BW102" s="239" t="str">
        <f t="shared" si="302"/>
        <v/>
      </c>
      <c r="BX102" s="239" t="str">
        <f t="shared" si="302"/>
        <v/>
      </c>
      <c r="BY102" s="239">
        <f t="shared" si="302"/>
        <v>1950000</v>
      </c>
      <c r="BZ102" s="239" t="str">
        <f t="shared" si="302"/>
        <v/>
      </c>
      <c r="CA102" s="239" t="str">
        <f t="shared" si="302"/>
        <v/>
      </c>
      <c r="CB102" s="239" t="str">
        <f t="shared" si="302"/>
        <v/>
      </c>
    </row>
    <row r="103" spans="1:80" s="242" customFormat="1" ht="13.5" thickBot="1">
      <c r="A103" s="333"/>
      <c r="B103" s="335"/>
      <c r="C103" s="340"/>
      <c r="D103" s="340"/>
      <c r="E103" s="355"/>
      <c r="F103" s="355"/>
      <c r="G103" s="355"/>
      <c r="H103" s="355"/>
      <c r="I103" s="355"/>
      <c r="J103" s="355"/>
      <c r="K103" s="246" t="s">
        <v>38</v>
      </c>
      <c r="L103" s="248">
        <v>19500000</v>
      </c>
      <c r="M103" s="251"/>
      <c r="N103" s="238"/>
      <c r="O103" s="250">
        <f>SUM(O100:O102)</f>
        <v>11106136.363636363</v>
      </c>
      <c r="P103" s="250">
        <f>SUM(P100:P102)</f>
        <v>1669318.1818181819</v>
      </c>
      <c r="Q103" s="250">
        <f>SUM(Q100:Q102)</f>
        <v>842663.22314049583</v>
      </c>
      <c r="R103" s="240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40"/>
      <c r="AD103" s="239" t="str">
        <f t="shared" si="342"/>
        <v/>
      </c>
      <c r="AE103" s="239" t="str">
        <f t="shared" si="342"/>
        <v/>
      </c>
      <c r="AF103" s="239" t="str">
        <f t="shared" si="342"/>
        <v/>
      </c>
      <c r="AG103" s="239" t="str">
        <f t="shared" si="342"/>
        <v/>
      </c>
      <c r="AH103" s="239" t="str">
        <f t="shared" si="342"/>
        <v/>
      </c>
      <c r="AI103" s="239" t="str">
        <f t="shared" si="342"/>
        <v/>
      </c>
      <c r="AJ103" s="239" t="str">
        <f t="shared" si="342"/>
        <v/>
      </c>
      <c r="AK103" s="239" t="str">
        <f t="shared" si="342"/>
        <v/>
      </c>
      <c r="AL103" s="239" t="str">
        <f t="shared" si="342"/>
        <v/>
      </c>
      <c r="AM103" s="239" t="str">
        <f t="shared" si="342"/>
        <v/>
      </c>
      <c r="AN103" s="239" t="str">
        <f t="shared" si="342"/>
        <v/>
      </c>
      <c r="AO103" s="239" t="str">
        <f t="shared" si="342"/>
        <v/>
      </c>
      <c r="AP103" s="239" t="str">
        <f t="shared" si="342"/>
        <v/>
      </c>
      <c r="AQ103" s="239" t="str">
        <f t="shared" si="342"/>
        <v/>
      </c>
      <c r="AR103" s="239" t="str">
        <f t="shared" si="342"/>
        <v/>
      </c>
      <c r="AS103" s="239" t="str">
        <f t="shared" si="342"/>
        <v/>
      </c>
      <c r="AT103" s="239" t="str">
        <f t="shared" si="300"/>
        <v/>
      </c>
      <c r="AU103" s="239" t="str">
        <f t="shared" si="300"/>
        <v/>
      </c>
      <c r="AV103" s="239" t="str">
        <f t="shared" si="300"/>
        <v/>
      </c>
      <c r="AW103" s="239" t="str">
        <f t="shared" si="300"/>
        <v/>
      </c>
      <c r="AX103" s="239" t="str">
        <f t="shared" si="300"/>
        <v/>
      </c>
      <c r="AY103" s="239" t="str">
        <f t="shared" si="300"/>
        <v/>
      </c>
      <c r="AZ103" s="239" t="str">
        <f t="shared" si="332"/>
        <v/>
      </c>
      <c r="BA103" s="239" t="str">
        <f t="shared" si="332"/>
        <v/>
      </c>
      <c r="BB103" s="239" t="str">
        <f t="shared" si="332"/>
        <v/>
      </c>
      <c r="BC103" s="239" t="str">
        <f t="shared" si="332"/>
        <v/>
      </c>
      <c r="BD103" s="239" t="str">
        <f t="shared" si="332"/>
        <v/>
      </c>
      <c r="BE103" s="239" t="str">
        <f t="shared" si="332"/>
        <v/>
      </c>
      <c r="BF103" s="239" t="str">
        <f t="shared" si="332"/>
        <v/>
      </c>
      <c r="BG103" s="239" t="str">
        <f t="shared" si="332"/>
        <v/>
      </c>
      <c r="BH103" s="239" t="str">
        <f t="shared" si="332"/>
        <v/>
      </c>
      <c r="BI103" s="239" t="str">
        <f t="shared" si="332"/>
        <v/>
      </c>
      <c r="BJ103" s="239" t="str">
        <f t="shared" si="332"/>
        <v/>
      </c>
      <c r="BK103" s="239" t="str">
        <f t="shared" si="332"/>
        <v/>
      </c>
      <c r="BL103" s="239" t="str">
        <f t="shared" si="332"/>
        <v/>
      </c>
      <c r="BM103" s="239" t="str">
        <f t="shared" si="332"/>
        <v/>
      </c>
      <c r="BN103" s="239" t="str">
        <f t="shared" si="332"/>
        <v/>
      </c>
      <c r="BO103" s="239" t="str">
        <f t="shared" si="332"/>
        <v/>
      </c>
      <c r="BP103" s="239" t="str">
        <f t="shared" si="302"/>
        <v/>
      </c>
      <c r="BQ103" s="239" t="str">
        <f t="shared" si="302"/>
        <v/>
      </c>
      <c r="BR103" s="239" t="str">
        <f t="shared" si="302"/>
        <v/>
      </c>
      <c r="BS103" s="239" t="str">
        <f t="shared" si="302"/>
        <v/>
      </c>
      <c r="BT103" s="239" t="str">
        <f t="shared" si="302"/>
        <v/>
      </c>
      <c r="BU103" s="239" t="str">
        <f t="shared" si="302"/>
        <v/>
      </c>
      <c r="BV103" s="239" t="str">
        <f t="shared" si="302"/>
        <v/>
      </c>
      <c r="BW103" s="239" t="str">
        <f t="shared" si="302"/>
        <v/>
      </c>
      <c r="BX103" s="239" t="str">
        <f t="shared" si="302"/>
        <v/>
      </c>
      <c r="BY103" s="239" t="str">
        <f t="shared" si="302"/>
        <v/>
      </c>
      <c r="BZ103" s="239" t="str">
        <f t="shared" si="302"/>
        <v/>
      </c>
      <c r="CA103" s="239" t="str">
        <f t="shared" si="302"/>
        <v/>
      </c>
      <c r="CB103" s="239" t="str">
        <f t="shared" si="302"/>
        <v/>
      </c>
    </row>
    <row r="104" spans="1:80" s="242" customFormat="1" ht="12.75" customHeight="1">
      <c r="A104" s="331" t="s">
        <v>257</v>
      </c>
      <c r="B104" s="335" t="s">
        <v>205</v>
      </c>
      <c r="C104" s="340" t="s">
        <v>180</v>
      </c>
      <c r="D104" s="340" t="s">
        <v>245</v>
      </c>
      <c r="E104" s="355" t="s">
        <v>244</v>
      </c>
      <c r="F104" s="355">
        <v>30</v>
      </c>
      <c r="G104" s="355"/>
      <c r="H104" s="355" t="s">
        <v>16</v>
      </c>
      <c r="I104" s="355" t="s">
        <v>214</v>
      </c>
      <c r="J104" s="355">
        <v>2</v>
      </c>
      <c r="K104" s="246" t="s">
        <v>17</v>
      </c>
      <c r="L104" s="247">
        <f>L107*0.35</f>
        <v>5778500</v>
      </c>
      <c r="M104" s="251">
        <v>1989</v>
      </c>
      <c r="N104" s="238">
        <v>33</v>
      </c>
      <c r="O104" s="239">
        <v>3151909.0909090908</v>
      </c>
      <c r="P104" s="239">
        <f>L104/N104</f>
        <v>175106.06060606061</v>
      </c>
      <c r="Q104" s="239">
        <f>O104/N104</f>
        <v>95512.396694214869</v>
      </c>
      <c r="R104" s="240"/>
      <c r="S104" s="238">
        <f>2013+18</f>
        <v>2031</v>
      </c>
      <c r="T104" s="238">
        <f t="shared" ref="T104:AB104" si="343">S104+$N$104</f>
        <v>2064</v>
      </c>
      <c r="U104" s="238">
        <f t="shared" si="343"/>
        <v>2097</v>
      </c>
      <c r="V104" s="238">
        <f t="shared" si="343"/>
        <v>2130</v>
      </c>
      <c r="W104" s="238">
        <f t="shared" si="343"/>
        <v>2163</v>
      </c>
      <c r="X104" s="238">
        <f t="shared" si="343"/>
        <v>2196</v>
      </c>
      <c r="Y104" s="238">
        <f t="shared" si="343"/>
        <v>2229</v>
      </c>
      <c r="Z104" s="238">
        <f t="shared" si="343"/>
        <v>2262</v>
      </c>
      <c r="AA104" s="238">
        <f t="shared" si="343"/>
        <v>2295</v>
      </c>
      <c r="AB104" s="238">
        <f t="shared" si="343"/>
        <v>2328</v>
      </c>
      <c r="AC104" s="240"/>
      <c r="AD104" s="239" t="str">
        <f t="shared" si="295"/>
        <v/>
      </c>
      <c r="AE104" s="239" t="str">
        <f t="shared" si="295"/>
        <v/>
      </c>
      <c r="AF104" s="239" t="str">
        <f t="shared" si="295"/>
        <v/>
      </c>
      <c r="AG104" s="239" t="str">
        <f t="shared" si="295"/>
        <v/>
      </c>
      <c r="AH104" s="239" t="str">
        <f t="shared" si="295"/>
        <v/>
      </c>
      <c r="AI104" s="239" t="str">
        <f t="shared" si="295"/>
        <v/>
      </c>
      <c r="AJ104" s="239" t="str">
        <f t="shared" si="295"/>
        <v/>
      </c>
      <c r="AK104" s="239" t="str">
        <f t="shared" si="295"/>
        <v/>
      </c>
      <c r="AL104" s="239" t="str">
        <f t="shared" si="295"/>
        <v/>
      </c>
      <c r="AM104" s="239" t="str">
        <f t="shared" si="295"/>
        <v/>
      </c>
      <c r="AN104" s="239" t="str">
        <f t="shared" si="295"/>
        <v/>
      </c>
      <c r="AO104" s="239" t="str">
        <f t="shared" si="295"/>
        <v/>
      </c>
      <c r="AP104" s="239" t="str">
        <f t="shared" si="295"/>
        <v/>
      </c>
      <c r="AQ104" s="239" t="str">
        <f t="shared" si="295"/>
        <v/>
      </c>
      <c r="AR104" s="239" t="str">
        <f t="shared" si="295"/>
        <v/>
      </c>
      <c r="AS104" s="239" t="str">
        <f t="shared" si="295"/>
        <v/>
      </c>
      <c r="AT104" s="239" t="str">
        <f t="shared" si="300"/>
        <v/>
      </c>
      <c r="AU104" s="239" t="str">
        <f t="shared" si="300"/>
        <v/>
      </c>
      <c r="AV104" s="239">
        <f t="shared" si="300"/>
        <v>5778500</v>
      </c>
      <c r="AW104" s="239" t="str">
        <f t="shared" si="300"/>
        <v/>
      </c>
      <c r="AX104" s="239" t="str">
        <f t="shared" si="300"/>
        <v/>
      </c>
      <c r="AY104" s="239" t="str">
        <f t="shared" si="300"/>
        <v/>
      </c>
      <c r="AZ104" s="239" t="str">
        <f t="shared" si="301"/>
        <v/>
      </c>
      <c r="BA104" s="239" t="str">
        <f t="shared" si="301"/>
        <v/>
      </c>
      <c r="BB104" s="239" t="str">
        <f t="shared" si="301"/>
        <v/>
      </c>
      <c r="BC104" s="239" t="str">
        <f t="shared" si="301"/>
        <v/>
      </c>
      <c r="BD104" s="239" t="str">
        <f t="shared" si="301"/>
        <v/>
      </c>
      <c r="BE104" s="239" t="str">
        <f t="shared" si="301"/>
        <v/>
      </c>
      <c r="BF104" s="239" t="str">
        <f t="shared" si="301"/>
        <v/>
      </c>
      <c r="BG104" s="239" t="str">
        <f t="shared" si="301"/>
        <v/>
      </c>
      <c r="BH104" s="239" t="str">
        <f t="shared" si="301"/>
        <v/>
      </c>
      <c r="BI104" s="239" t="str">
        <f t="shared" si="301"/>
        <v/>
      </c>
      <c r="BJ104" s="239" t="str">
        <f t="shared" si="301"/>
        <v/>
      </c>
      <c r="BK104" s="239" t="str">
        <f t="shared" si="301"/>
        <v/>
      </c>
      <c r="BL104" s="239" t="str">
        <f t="shared" si="301"/>
        <v/>
      </c>
      <c r="BM104" s="239" t="str">
        <f t="shared" si="301"/>
        <v/>
      </c>
      <c r="BN104" s="239" t="str">
        <f t="shared" si="301"/>
        <v/>
      </c>
      <c r="BO104" s="239" t="str">
        <f t="shared" si="301"/>
        <v/>
      </c>
      <c r="BP104" s="239" t="str">
        <f t="shared" si="302"/>
        <v/>
      </c>
      <c r="BQ104" s="239" t="str">
        <f t="shared" si="302"/>
        <v/>
      </c>
      <c r="BR104" s="239" t="str">
        <f t="shared" si="302"/>
        <v/>
      </c>
      <c r="BS104" s="239" t="str">
        <f t="shared" si="302"/>
        <v/>
      </c>
      <c r="BT104" s="239" t="str">
        <f t="shared" si="302"/>
        <v/>
      </c>
      <c r="BU104" s="239" t="str">
        <f t="shared" si="302"/>
        <v/>
      </c>
      <c r="BV104" s="239" t="str">
        <f t="shared" si="302"/>
        <v/>
      </c>
      <c r="BW104" s="239" t="str">
        <f t="shared" si="302"/>
        <v/>
      </c>
      <c r="BX104" s="239" t="str">
        <f t="shared" si="302"/>
        <v/>
      </c>
      <c r="BY104" s="239" t="str">
        <f t="shared" si="302"/>
        <v/>
      </c>
      <c r="BZ104" s="239" t="str">
        <f t="shared" si="302"/>
        <v/>
      </c>
      <c r="CA104" s="239" t="str">
        <f t="shared" si="302"/>
        <v/>
      </c>
      <c r="CB104" s="239" t="str">
        <f t="shared" si="302"/>
        <v/>
      </c>
    </row>
    <row r="105" spans="1:80" s="242" customFormat="1" ht="12" customHeight="1">
      <c r="A105" s="332"/>
      <c r="B105" s="335"/>
      <c r="C105" s="340"/>
      <c r="D105" s="340"/>
      <c r="E105" s="355"/>
      <c r="F105" s="355"/>
      <c r="G105" s="355"/>
      <c r="H105" s="355"/>
      <c r="I105" s="355"/>
      <c r="J105" s="355"/>
      <c r="K105" s="246" t="s">
        <v>18</v>
      </c>
      <c r="L105" s="247">
        <f>L107*0.55</f>
        <v>9080500</v>
      </c>
      <c r="M105" s="251">
        <v>1989</v>
      </c>
      <c r="N105" s="238">
        <v>10</v>
      </c>
      <c r="O105" s="239">
        <v>4540250</v>
      </c>
      <c r="P105" s="239">
        <f>L105/N105</f>
        <v>908050</v>
      </c>
      <c r="Q105" s="239">
        <f>O105/N105</f>
        <v>454025</v>
      </c>
      <c r="R105" s="240"/>
      <c r="S105" s="238">
        <f>2013+5</f>
        <v>2018</v>
      </c>
      <c r="T105" s="238">
        <f t="shared" ref="T105:AB105" si="344">S105+$N$105</f>
        <v>2028</v>
      </c>
      <c r="U105" s="238">
        <f t="shared" si="344"/>
        <v>2038</v>
      </c>
      <c r="V105" s="238">
        <f t="shared" si="344"/>
        <v>2048</v>
      </c>
      <c r="W105" s="238">
        <f t="shared" si="344"/>
        <v>2058</v>
      </c>
      <c r="X105" s="238">
        <f t="shared" si="344"/>
        <v>2068</v>
      </c>
      <c r="Y105" s="238">
        <f t="shared" si="344"/>
        <v>2078</v>
      </c>
      <c r="Z105" s="238">
        <f t="shared" si="344"/>
        <v>2088</v>
      </c>
      <c r="AA105" s="238">
        <f t="shared" si="344"/>
        <v>2098</v>
      </c>
      <c r="AB105" s="238">
        <f t="shared" si="344"/>
        <v>2108</v>
      </c>
      <c r="AC105" s="240"/>
      <c r="AD105" s="239" t="str">
        <f t="shared" si="295"/>
        <v/>
      </c>
      <c r="AE105" s="239" t="str">
        <f t="shared" si="295"/>
        <v/>
      </c>
      <c r="AF105" s="239" t="str">
        <f t="shared" si="295"/>
        <v/>
      </c>
      <c r="AG105" s="239" t="str">
        <f t="shared" si="295"/>
        <v/>
      </c>
      <c r="AH105" s="239" t="str">
        <f t="shared" si="295"/>
        <v/>
      </c>
      <c r="AI105" s="239">
        <f t="shared" si="295"/>
        <v>9080500</v>
      </c>
      <c r="AJ105" s="239" t="str">
        <f t="shared" si="295"/>
        <v/>
      </c>
      <c r="AK105" s="239" t="str">
        <f t="shared" si="295"/>
        <v/>
      </c>
      <c r="AL105" s="239" t="str">
        <f t="shared" si="295"/>
        <v/>
      </c>
      <c r="AM105" s="239" t="str">
        <f t="shared" si="295"/>
        <v/>
      </c>
      <c r="AN105" s="239" t="str">
        <f t="shared" si="295"/>
        <v/>
      </c>
      <c r="AO105" s="239" t="str">
        <f t="shared" si="295"/>
        <v/>
      </c>
      <c r="AP105" s="239" t="str">
        <f t="shared" si="295"/>
        <v/>
      </c>
      <c r="AQ105" s="239" t="str">
        <f t="shared" si="295"/>
        <v/>
      </c>
      <c r="AR105" s="239" t="str">
        <f t="shared" si="295"/>
        <v/>
      </c>
      <c r="AS105" s="239">
        <f t="shared" si="295"/>
        <v>9080500</v>
      </c>
      <c r="AT105" s="239" t="str">
        <f t="shared" si="300"/>
        <v/>
      </c>
      <c r="AU105" s="239" t="str">
        <f t="shared" si="300"/>
        <v/>
      </c>
      <c r="AV105" s="239" t="str">
        <f t="shared" si="300"/>
        <v/>
      </c>
      <c r="AW105" s="239" t="str">
        <f t="shared" si="300"/>
        <v/>
      </c>
      <c r="AX105" s="239" t="str">
        <f t="shared" si="300"/>
        <v/>
      </c>
      <c r="AY105" s="239" t="str">
        <f t="shared" si="300"/>
        <v/>
      </c>
      <c r="AZ105" s="239" t="str">
        <f t="shared" si="301"/>
        <v/>
      </c>
      <c r="BA105" s="239" t="str">
        <f t="shared" si="301"/>
        <v/>
      </c>
      <c r="BB105" s="239" t="str">
        <f t="shared" si="301"/>
        <v/>
      </c>
      <c r="BC105" s="239">
        <f t="shared" si="301"/>
        <v>9080500</v>
      </c>
      <c r="BD105" s="239" t="str">
        <f t="shared" si="301"/>
        <v/>
      </c>
      <c r="BE105" s="239" t="str">
        <f t="shared" si="301"/>
        <v/>
      </c>
      <c r="BF105" s="239" t="str">
        <f t="shared" si="301"/>
        <v/>
      </c>
      <c r="BG105" s="239" t="str">
        <f t="shared" si="301"/>
        <v/>
      </c>
      <c r="BH105" s="239" t="str">
        <f t="shared" si="301"/>
        <v/>
      </c>
      <c r="BI105" s="239" t="str">
        <f t="shared" si="301"/>
        <v/>
      </c>
      <c r="BJ105" s="239" t="str">
        <f t="shared" si="301"/>
        <v/>
      </c>
      <c r="BK105" s="239" t="str">
        <f t="shared" si="301"/>
        <v/>
      </c>
      <c r="BL105" s="239" t="str">
        <f t="shared" si="301"/>
        <v/>
      </c>
      <c r="BM105" s="239">
        <f t="shared" si="301"/>
        <v>9080500</v>
      </c>
      <c r="BN105" s="239" t="str">
        <f t="shared" si="301"/>
        <v/>
      </c>
      <c r="BO105" s="239" t="str">
        <f t="shared" si="301"/>
        <v/>
      </c>
      <c r="BP105" s="239" t="str">
        <f t="shared" si="302"/>
        <v/>
      </c>
      <c r="BQ105" s="239" t="str">
        <f t="shared" si="302"/>
        <v/>
      </c>
      <c r="BR105" s="239" t="str">
        <f t="shared" si="302"/>
        <v/>
      </c>
      <c r="BS105" s="239" t="str">
        <f t="shared" si="302"/>
        <v/>
      </c>
      <c r="BT105" s="239" t="str">
        <f t="shared" si="302"/>
        <v/>
      </c>
      <c r="BU105" s="239" t="str">
        <f t="shared" si="302"/>
        <v/>
      </c>
      <c r="BV105" s="239" t="str">
        <f t="shared" si="302"/>
        <v/>
      </c>
      <c r="BW105" s="239">
        <f t="shared" si="302"/>
        <v>9080500</v>
      </c>
      <c r="BX105" s="239" t="str">
        <f t="shared" si="302"/>
        <v/>
      </c>
      <c r="BY105" s="239" t="str">
        <f t="shared" si="302"/>
        <v/>
      </c>
      <c r="BZ105" s="239" t="str">
        <f t="shared" si="302"/>
        <v/>
      </c>
      <c r="CA105" s="239" t="str">
        <f t="shared" si="302"/>
        <v/>
      </c>
      <c r="CB105" s="239" t="str">
        <f t="shared" si="302"/>
        <v/>
      </c>
    </row>
    <row r="106" spans="1:80" s="242" customFormat="1" ht="12.75" customHeight="1">
      <c r="A106" s="332"/>
      <c r="B106" s="335"/>
      <c r="C106" s="340"/>
      <c r="D106" s="340"/>
      <c r="E106" s="355"/>
      <c r="F106" s="355"/>
      <c r="G106" s="355"/>
      <c r="H106" s="355"/>
      <c r="I106" s="355"/>
      <c r="J106" s="355"/>
      <c r="K106" s="246" t="s">
        <v>37</v>
      </c>
      <c r="L106" s="247">
        <f>L107*0.1</f>
        <v>1651000</v>
      </c>
      <c r="M106" s="251">
        <v>1989</v>
      </c>
      <c r="N106" s="238">
        <v>5</v>
      </c>
      <c r="O106" s="239">
        <v>660400</v>
      </c>
      <c r="P106" s="239">
        <f>L106/N106</f>
        <v>330200</v>
      </c>
      <c r="Q106" s="239">
        <f>O106/N106</f>
        <v>132080</v>
      </c>
      <c r="R106" s="240"/>
      <c r="S106" s="238">
        <f>2013+2</f>
        <v>2015</v>
      </c>
      <c r="T106" s="238">
        <f t="shared" ref="T106:AB106" si="345">S106+$N$106</f>
        <v>2020</v>
      </c>
      <c r="U106" s="238">
        <f t="shared" si="345"/>
        <v>2025</v>
      </c>
      <c r="V106" s="238">
        <f t="shared" si="345"/>
        <v>2030</v>
      </c>
      <c r="W106" s="238">
        <f t="shared" si="345"/>
        <v>2035</v>
      </c>
      <c r="X106" s="238">
        <f t="shared" si="345"/>
        <v>2040</v>
      </c>
      <c r="Y106" s="238">
        <f t="shared" si="345"/>
        <v>2045</v>
      </c>
      <c r="Z106" s="238">
        <f t="shared" si="345"/>
        <v>2050</v>
      </c>
      <c r="AA106" s="238">
        <f t="shared" si="345"/>
        <v>2055</v>
      </c>
      <c r="AB106" s="238">
        <f t="shared" si="345"/>
        <v>2060</v>
      </c>
      <c r="AC106" s="240"/>
      <c r="AD106" s="239" t="str">
        <f t="shared" si="295"/>
        <v/>
      </c>
      <c r="AE106" s="239" t="str">
        <f t="shared" si="295"/>
        <v/>
      </c>
      <c r="AF106" s="239">
        <f t="shared" si="295"/>
        <v>1651000</v>
      </c>
      <c r="AG106" s="239" t="str">
        <f t="shared" si="295"/>
        <v/>
      </c>
      <c r="AH106" s="239" t="str">
        <f t="shared" si="295"/>
        <v/>
      </c>
      <c r="AI106" s="239" t="str">
        <f t="shared" si="295"/>
        <v/>
      </c>
      <c r="AJ106" s="239" t="str">
        <f t="shared" si="295"/>
        <v/>
      </c>
      <c r="AK106" s="239">
        <f t="shared" si="295"/>
        <v>1651000</v>
      </c>
      <c r="AL106" s="239" t="str">
        <f t="shared" si="295"/>
        <v/>
      </c>
      <c r="AM106" s="239" t="str">
        <f t="shared" si="295"/>
        <v/>
      </c>
      <c r="AN106" s="239" t="str">
        <f t="shared" si="295"/>
        <v/>
      </c>
      <c r="AO106" s="239" t="str">
        <f t="shared" si="295"/>
        <v/>
      </c>
      <c r="AP106" s="239">
        <f t="shared" si="295"/>
        <v>1651000</v>
      </c>
      <c r="AQ106" s="239" t="str">
        <f t="shared" si="295"/>
        <v/>
      </c>
      <c r="AR106" s="239" t="str">
        <f t="shared" si="295"/>
        <v/>
      </c>
      <c r="AS106" s="239" t="str">
        <f t="shared" si="295"/>
        <v/>
      </c>
      <c r="AT106" s="239" t="str">
        <f t="shared" si="300"/>
        <v/>
      </c>
      <c r="AU106" s="239">
        <f t="shared" si="300"/>
        <v>1651000</v>
      </c>
      <c r="AV106" s="239" t="str">
        <f t="shared" si="300"/>
        <v/>
      </c>
      <c r="AW106" s="239" t="str">
        <f t="shared" si="300"/>
        <v/>
      </c>
      <c r="AX106" s="239" t="str">
        <f t="shared" si="300"/>
        <v/>
      </c>
      <c r="AY106" s="239" t="str">
        <f t="shared" si="300"/>
        <v/>
      </c>
      <c r="AZ106" s="239">
        <f t="shared" si="301"/>
        <v>1651000</v>
      </c>
      <c r="BA106" s="239" t="str">
        <f t="shared" si="301"/>
        <v/>
      </c>
      <c r="BB106" s="239" t="str">
        <f t="shared" si="301"/>
        <v/>
      </c>
      <c r="BC106" s="239" t="str">
        <f t="shared" si="301"/>
        <v/>
      </c>
      <c r="BD106" s="239" t="str">
        <f t="shared" si="301"/>
        <v/>
      </c>
      <c r="BE106" s="239">
        <f t="shared" si="301"/>
        <v>1651000</v>
      </c>
      <c r="BF106" s="239" t="str">
        <f t="shared" si="301"/>
        <v/>
      </c>
      <c r="BG106" s="239" t="str">
        <f t="shared" si="301"/>
        <v/>
      </c>
      <c r="BH106" s="239" t="str">
        <f t="shared" si="301"/>
        <v/>
      </c>
      <c r="BI106" s="239" t="str">
        <f t="shared" si="301"/>
        <v/>
      </c>
      <c r="BJ106" s="239">
        <f t="shared" si="301"/>
        <v>1651000</v>
      </c>
      <c r="BK106" s="239" t="str">
        <f t="shared" si="301"/>
        <v/>
      </c>
      <c r="BL106" s="239" t="str">
        <f t="shared" si="301"/>
        <v/>
      </c>
      <c r="BM106" s="239" t="str">
        <f t="shared" si="301"/>
        <v/>
      </c>
      <c r="BN106" s="239" t="str">
        <f t="shared" si="301"/>
        <v/>
      </c>
      <c r="BO106" s="239">
        <f t="shared" si="301"/>
        <v>1651000</v>
      </c>
      <c r="BP106" s="239" t="str">
        <f t="shared" si="302"/>
        <v/>
      </c>
      <c r="BQ106" s="239" t="str">
        <f t="shared" si="302"/>
        <v/>
      </c>
      <c r="BR106" s="239" t="str">
        <f t="shared" si="302"/>
        <v/>
      </c>
      <c r="BS106" s="239" t="str">
        <f t="shared" si="302"/>
        <v/>
      </c>
      <c r="BT106" s="239">
        <f t="shared" si="302"/>
        <v>1651000</v>
      </c>
      <c r="BU106" s="239" t="str">
        <f t="shared" si="302"/>
        <v/>
      </c>
      <c r="BV106" s="239" t="str">
        <f t="shared" si="302"/>
        <v/>
      </c>
      <c r="BW106" s="239" t="str">
        <f t="shared" si="302"/>
        <v/>
      </c>
      <c r="BX106" s="239" t="str">
        <f t="shared" si="302"/>
        <v/>
      </c>
      <c r="BY106" s="239">
        <f t="shared" si="302"/>
        <v>1651000</v>
      </c>
      <c r="BZ106" s="239" t="str">
        <f t="shared" si="302"/>
        <v/>
      </c>
      <c r="CA106" s="239" t="str">
        <f t="shared" si="302"/>
        <v/>
      </c>
      <c r="CB106" s="239" t="str">
        <f t="shared" si="302"/>
        <v/>
      </c>
    </row>
    <row r="107" spans="1:80" s="242" customFormat="1" ht="13.5" thickBot="1">
      <c r="A107" s="333"/>
      <c r="B107" s="335"/>
      <c r="C107" s="340"/>
      <c r="D107" s="340"/>
      <c r="E107" s="355"/>
      <c r="F107" s="355"/>
      <c r="G107" s="355"/>
      <c r="H107" s="355"/>
      <c r="I107" s="355"/>
      <c r="J107" s="355"/>
      <c r="K107" s="246" t="s">
        <v>38</v>
      </c>
      <c r="L107" s="248">
        <v>16510000</v>
      </c>
      <c r="M107" s="249"/>
      <c r="N107" s="238"/>
      <c r="O107" s="250">
        <f>SUM(O104:O106)</f>
        <v>8352559.0909090908</v>
      </c>
      <c r="P107" s="250">
        <f>SUM(P104:P106)</f>
        <v>1413356.0606060605</v>
      </c>
      <c r="Q107" s="250">
        <f>SUM(Q104:Q106)</f>
        <v>681617.3966942149</v>
      </c>
      <c r="R107" s="240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40"/>
      <c r="AD107" s="239" t="str">
        <f t="shared" si="295"/>
        <v/>
      </c>
      <c r="AE107" s="239" t="str">
        <f t="shared" si="295"/>
        <v/>
      </c>
      <c r="AF107" s="239" t="str">
        <f t="shared" si="295"/>
        <v/>
      </c>
      <c r="AG107" s="239" t="str">
        <f t="shared" si="295"/>
        <v/>
      </c>
      <c r="AH107" s="239" t="str">
        <f t="shared" si="295"/>
        <v/>
      </c>
      <c r="AI107" s="239" t="str">
        <f t="shared" si="295"/>
        <v/>
      </c>
      <c r="AJ107" s="239" t="str">
        <f t="shared" si="295"/>
        <v/>
      </c>
      <c r="AK107" s="239" t="str">
        <f t="shared" si="295"/>
        <v/>
      </c>
      <c r="AL107" s="239" t="str">
        <f t="shared" si="295"/>
        <v/>
      </c>
      <c r="AM107" s="239" t="str">
        <f t="shared" si="295"/>
        <v/>
      </c>
      <c r="AN107" s="239" t="str">
        <f t="shared" si="295"/>
        <v/>
      </c>
      <c r="AO107" s="239" t="str">
        <f t="shared" si="295"/>
        <v/>
      </c>
      <c r="AP107" s="239" t="str">
        <f t="shared" si="295"/>
        <v/>
      </c>
      <c r="AQ107" s="239" t="str">
        <f t="shared" si="295"/>
        <v/>
      </c>
      <c r="AR107" s="239" t="str">
        <f t="shared" si="295"/>
        <v/>
      </c>
      <c r="AS107" s="239" t="str">
        <f t="shared" si="295"/>
        <v/>
      </c>
      <c r="AT107" s="239" t="str">
        <f t="shared" si="300"/>
        <v/>
      </c>
      <c r="AU107" s="239" t="str">
        <f t="shared" si="300"/>
        <v/>
      </c>
      <c r="AV107" s="239" t="str">
        <f t="shared" si="300"/>
        <v/>
      </c>
      <c r="AW107" s="239" t="str">
        <f t="shared" si="300"/>
        <v/>
      </c>
      <c r="AX107" s="239" t="str">
        <f t="shared" si="300"/>
        <v/>
      </c>
      <c r="AY107" s="239" t="str">
        <f t="shared" si="300"/>
        <v/>
      </c>
      <c r="AZ107" s="239" t="str">
        <f t="shared" si="301"/>
        <v/>
      </c>
      <c r="BA107" s="239" t="str">
        <f t="shared" si="301"/>
        <v/>
      </c>
      <c r="BB107" s="239" t="str">
        <f t="shared" si="301"/>
        <v/>
      </c>
      <c r="BC107" s="239" t="str">
        <f t="shared" si="301"/>
        <v/>
      </c>
      <c r="BD107" s="239" t="str">
        <f t="shared" si="301"/>
        <v/>
      </c>
      <c r="BE107" s="239" t="str">
        <f t="shared" si="301"/>
        <v/>
      </c>
      <c r="BF107" s="239" t="str">
        <f t="shared" si="301"/>
        <v/>
      </c>
      <c r="BG107" s="239" t="str">
        <f t="shared" si="301"/>
        <v/>
      </c>
      <c r="BH107" s="239" t="str">
        <f t="shared" si="301"/>
        <v/>
      </c>
      <c r="BI107" s="239" t="str">
        <f t="shared" si="301"/>
        <v/>
      </c>
      <c r="BJ107" s="239" t="str">
        <f t="shared" si="301"/>
        <v/>
      </c>
      <c r="BK107" s="239" t="str">
        <f t="shared" si="301"/>
        <v/>
      </c>
      <c r="BL107" s="239" t="str">
        <f t="shared" si="301"/>
        <v/>
      </c>
      <c r="BM107" s="239" t="str">
        <f t="shared" si="301"/>
        <v/>
      </c>
      <c r="BN107" s="239" t="str">
        <f t="shared" si="301"/>
        <v/>
      </c>
      <c r="BO107" s="239" t="str">
        <f t="shared" si="301"/>
        <v/>
      </c>
      <c r="BP107" s="239" t="str">
        <f t="shared" si="302"/>
        <v/>
      </c>
      <c r="BQ107" s="239" t="str">
        <f t="shared" si="302"/>
        <v/>
      </c>
      <c r="BR107" s="239" t="str">
        <f t="shared" si="302"/>
        <v/>
      </c>
      <c r="BS107" s="239" t="str">
        <f t="shared" si="302"/>
        <v/>
      </c>
      <c r="BT107" s="239" t="str">
        <f t="shared" si="302"/>
        <v/>
      </c>
      <c r="BU107" s="239" t="str">
        <f t="shared" si="302"/>
        <v/>
      </c>
      <c r="BV107" s="239" t="str">
        <f t="shared" si="302"/>
        <v/>
      </c>
      <c r="BW107" s="239" t="str">
        <f t="shared" si="302"/>
        <v/>
      </c>
      <c r="BX107" s="239" t="str">
        <f t="shared" si="302"/>
        <v/>
      </c>
      <c r="BY107" s="239" t="str">
        <f t="shared" si="302"/>
        <v/>
      </c>
      <c r="BZ107" s="239" t="str">
        <f t="shared" si="302"/>
        <v/>
      </c>
      <c r="CA107" s="239" t="str">
        <f t="shared" si="302"/>
        <v/>
      </c>
      <c r="CB107" s="239" t="str">
        <f t="shared" si="302"/>
        <v/>
      </c>
    </row>
    <row r="108" spans="1:80" ht="13.5" thickBot="1">
      <c r="A108" s="39" t="s">
        <v>222</v>
      </c>
      <c r="B108" s="215"/>
      <c r="C108" s="215"/>
      <c r="D108" s="215"/>
      <c r="E108" s="215"/>
      <c r="F108" s="215"/>
      <c r="G108" s="215"/>
      <c r="H108" s="215"/>
      <c r="I108" s="215"/>
      <c r="J108" s="215"/>
      <c r="K108" s="44"/>
      <c r="L108" s="31">
        <f>L63+L67+L71+L75+L79+L83+L87+L91+L95+L99</f>
        <v>165100000</v>
      </c>
      <c r="M108" s="31"/>
      <c r="N108" s="31"/>
      <c r="O108" s="31">
        <f t="shared" ref="O108:Q108" si="346">O63+O67+O71+O75+O79+O83+O87+O91+O95+O99</f>
        <v>178271636.23084095</v>
      </c>
      <c r="P108" s="31">
        <f t="shared" si="346"/>
        <v>14133560.606060605</v>
      </c>
      <c r="Q108" s="31">
        <f t="shared" si="346"/>
        <v>15261132.495518958</v>
      </c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31">
        <f xml:space="preserve"> SUM(AD60:AD98)</f>
        <v>0</v>
      </c>
      <c r="AE108" s="31">
        <f t="shared" ref="AE108:CB108" si="347" xml:space="preserve"> SUM(AE60:AE98)</f>
        <v>0</v>
      </c>
      <c r="AF108" s="31">
        <f t="shared" si="347"/>
        <v>0</v>
      </c>
      <c r="AG108" s="31">
        <f xml:space="preserve"> SUM(AG60:AG98)</f>
        <v>0</v>
      </c>
      <c r="AH108" s="31">
        <f t="shared" si="347"/>
        <v>0</v>
      </c>
      <c r="AI108" s="31">
        <f t="shared" si="347"/>
        <v>16510000</v>
      </c>
      <c r="AJ108" s="31">
        <f t="shared" si="347"/>
        <v>0</v>
      </c>
      <c r="AK108" s="31">
        <f t="shared" si="347"/>
        <v>0</v>
      </c>
      <c r="AL108" s="31">
        <f t="shared" si="347"/>
        <v>0</v>
      </c>
      <c r="AM108" s="31">
        <f t="shared" si="347"/>
        <v>0</v>
      </c>
      <c r="AN108" s="31">
        <f t="shared" si="347"/>
        <v>107315000</v>
      </c>
      <c r="AO108" s="31">
        <f t="shared" si="347"/>
        <v>0</v>
      </c>
      <c r="AP108" s="31">
        <f t="shared" si="347"/>
        <v>0</v>
      </c>
      <c r="AQ108" s="31">
        <f t="shared" si="347"/>
        <v>0</v>
      </c>
      <c r="AR108" s="31">
        <f t="shared" si="347"/>
        <v>0</v>
      </c>
      <c r="AS108" s="31">
        <f t="shared" si="347"/>
        <v>16510000</v>
      </c>
      <c r="AT108" s="31">
        <f t="shared" si="347"/>
        <v>0</v>
      </c>
      <c r="AU108" s="31">
        <f t="shared" si="347"/>
        <v>0</v>
      </c>
      <c r="AV108" s="31">
        <f t="shared" si="347"/>
        <v>0</v>
      </c>
      <c r="AW108" s="31">
        <f t="shared" si="347"/>
        <v>0</v>
      </c>
      <c r="AX108" s="31">
        <f t="shared" si="347"/>
        <v>107315000</v>
      </c>
      <c r="AY108" s="31">
        <f t="shared" si="347"/>
        <v>0</v>
      </c>
      <c r="AZ108" s="31">
        <f t="shared" si="347"/>
        <v>0</v>
      </c>
      <c r="BA108" s="31">
        <f t="shared" si="347"/>
        <v>0</v>
      </c>
      <c r="BB108" s="31">
        <f t="shared" si="347"/>
        <v>0</v>
      </c>
      <c r="BC108" s="31">
        <f t="shared" si="347"/>
        <v>16510000</v>
      </c>
      <c r="BD108" s="31">
        <f t="shared" si="347"/>
        <v>0</v>
      </c>
      <c r="BE108" s="31">
        <f t="shared" si="347"/>
        <v>0</v>
      </c>
      <c r="BF108" s="31">
        <f t="shared" si="347"/>
        <v>0</v>
      </c>
      <c r="BG108" s="31">
        <f t="shared" si="347"/>
        <v>0</v>
      </c>
      <c r="BH108" s="31">
        <f t="shared" si="347"/>
        <v>107315000</v>
      </c>
      <c r="BI108" s="31">
        <f t="shared" si="347"/>
        <v>0</v>
      </c>
      <c r="BJ108" s="31">
        <f t="shared" si="347"/>
        <v>0</v>
      </c>
      <c r="BK108" s="31">
        <f t="shared" si="347"/>
        <v>57785000</v>
      </c>
      <c r="BL108" s="31">
        <f t="shared" si="347"/>
        <v>0</v>
      </c>
      <c r="BM108" s="31">
        <f t="shared" si="347"/>
        <v>16510000</v>
      </c>
      <c r="BN108" s="31">
        <f t="shared" si="347"/>
        <v>0</v>
      </c>
      <c r="BO108" s="31">
        <f t="shared" si="347"/>
        <v>0</v>
      </c>
      <c r="BP108" s="31">
        <f t="shared" si="347"/>
        <v>0</v>
      </c>
      <c r="BQ108" s="31">
        <f t="shared" si="347"/>
        <v>0</v>
      </c>
      <c r="BR108" s="31">
        <f t="shared" si="347"/>
        <v>107315000</v>
      </c>
      <c r="BS108" s="31">
        <f t="shared" si="347"/>
        <v>0</v>
      </c>
      <c r="BT108" s="31">
        <f t="shared" si="347"/>
        <v>0</v>
      </c>
      <c r="BU108" s="31">
        <f t="shared" si="347"/>
        <v>0</v>
      </c>
      <c r="BV108" s="31">
        <f t="shared" si="347"/>
        <v>0</v>
      </c>
      <c r="BW108" s="31">
        <f t="shared" si="347"/>
        <v>16510000</v>
      </c>
      <c r="BX108" s="31">
        <f t="shared" si="347"/>
        <v>0</v>
      </c>
      <c r="BY108" s="31">
        <f t="shared" si="347"/>
        <v>0</v>
      </c>
      <c r="BZ108" s="31">
        <f t="shared" si="347"/>
        <v>0</v>
      </c>
      <c r="CA108" s="31">
        <f t="shared" si="347"/>
        <v>0</v>
      </c>
      <c r="CB108" s="31">
        <f t="shared" si="347"/>
        <v>107315000</v>
      </c>
    </row>
    <row r="109" spans="1:80" ht="13.5" thickBot="1">
      <c r="A109" s="39" t="s">
        <v>220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4"/>
      <c r="L109" s="31">
        <f>L108+L103+L107</f>
        <v>201110000</v>
      </c>
      <c r="M109" s="31"/>
      <c r="N109" s="31"/>
      <c r="O109" s="31">
        <f t="shared" ref="O109:Q109" si="348">O108+O103+O107</f>
        <v>197730331.68538642</v>
      </c>
      <c r="P109" s="31">
        <f t="shared" si="348"/>
        <v>17216234.848484848</v>
      </c>
      <c r="Q109" s="31">
        <f t="shared" si="348"/>
        <v>16785413.115353666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31">
        <f>SUM(AD60:AD107)</f>
        <v>0</v>
      </c>
      <c r="AE109" s="31">
        <f t="shared" ref="AE109:CB109" si="349">SUM(AE60:AE107)</f>
        <v>0</v>
      </c>
      <c r="AF109" s="31">
        <f>SUM(AF60:AF107)</f>
        <v>3601000</v>
      </c>
      <c r="AG109" s="31">
        <f>SUM(AG60:AG107)</f>
        <v>0</v>
      </c>
      <c r="AH109" s="31">
        <f t="shared" si="349"/>
        <v>0</v>
      </c>
      <c r="AI109" s="31">
        <f t="shared" si="349"/>
        <v>36315500</v>
      </c>
      <c r="AJ109" s="31">
        <f t="shared" si="349"/>
        <v>0</v>
      </c>
      <c r="AK109" s="31">
        <f t="shared" si="349"/>
        <v>3601000</v>
      </c>
      <c r="AL109" s="31">
        <f t="shared" si="349"/>
        <v>0</v>
      </c>
      <c r="AM109" s="31">
        <f t="shared" si="349"/>
        <v>0</v>
      </c>
      <c r="AN109" s="31">
        <f t="shared" si="349"/>
        <v>107315000</v>
      </c>
      <c r="AO109" s="31">
        <f t="shared" si="349"/>
        <v>0</v>
      </c>
      <c r="AP109" s="31">
        <f t="shared" si="349"/>
        <v>3601000</v>
      </c>
      <c r="AQ109" s="31">
        <f t="shared" si="349"/>
        <v>0</v>
      </c>
      <c r="AR109" s="31">
        <f t="shared" si="349"/>
        <v>0</v>
      </c>
      <c r="AS109" s="31">
        <f t="shared" si="349"/>
        <v>36315500</v>
      </c>
      <c r="AT109" s="31">
        <f t="shared" si="349"/>
        <v>0</v>
      </c>
      <c r="AU109" s="31">
        <f t="shared" si="349"/>
        <v>3601000</v>
      </c>
      <c r="AV109" s="31">
        <f t="shared" si="349"/>
        <v>5778500</v>
      </c>
      <c r="AW109" s="31">
        <f t="shared" si="349"/>
        <v>0</v>
      </c>
      <c r="AX109" s="31">
        <f t="shared" si="349"/>
        <v>107315000</v>
      </c>
      <c r="AY109" s="31">
        <f t="shared" si="349"/>
        <v>0</v>
      </c>
      <c r="AZ109" s="31">
        <f t="shared" si="349"/>
        <v>3601000</v>
      </c>
      <c r="BA109" s="31">
        <f t="shared" si="349"/>
        <v>0</v>
      </c>
      <c r="BB109" s="31">
        <f t="shared" si="349"/>
        <v>6825000</v>
      </c>
      <c r="BC109" s="31">
        <f t="shared" si="349"/>
        <v>36315500</v>
      </c>
      <c r="BD109" s="31">
        <f t="shared" si="349"/>
        <v>0</v>
      </c>
      <c r="BE109" s="31">
        <f t="shared" si="349"/>
        <v>3601000</v>
      </c>
      <c r="BF109" s="31">
        <f t="shared" si="349"/>
        <v>0</v>
      </c>
      <c r="BG109" s="31">
        <f t="shared" si="349"/>
        <v>0</v>
      </c>
      <c r="BH109" s="31">
        <f t="shared" si="349"/>
        <v>107315000</v>
      </c>
      <c r="BI109" s="31">
        <f t="shared" si="349"/>
        <v>0</v>
      </c>
      <c r="BJ109" s="31">
        <f t="shared" si="349"/>
        <v>3601000</v>
      </c>
      <c r="BK109" s="31">
        <f t="shared" si="349"/>
        <v>57785000</v>
      </c>
      <c r="BL109" s="31">
        <f t="shared" si="349"/>
        <v>0</v>
      </c>
      <c r="BM109" s="31">
        <f t="shared" si="349"/>
        <v>36315500</v>
      </c>
      <c r="BN109" s="31">
        <f t="shared" si="349"/>
        <v>0</v>
      </c>
      <c r="BO109" s="31">
        <f t="shared" si="349"/>
        <v>3601000</v>
      </c>
      <c r="BP109" s="31">
        <f t="shared" si="349"/>
        <v>0</v>
      </c>
      <c r="BQ109" s="31">
        <f t="shared" si="349"/>
        <v>0</v>
      </c>
      <c r="BR109" s="31">
        <f t="shared" si="349"/>
        <v>107315000</v>
      </c>
      <c r="BS109" s="31">
        <f t="shared" si="349"/>
        <v>0</v>
      </c>
      <c r="BT109" s="31">
        <f t="shared" si="349"/>
        <v>3601000</v>
      </c>
      <c r="BU109" s="31">
        <f t="shared" si="349"/>
        <v>0</v>
      </c>
      <c r="BV109" s="31">
        <f t="shared" si="349"/>
        <v>0</v>
      </c>
      <c r="BW109" s="31">
        <f t="shared" si="349"/>
        <v>36315500</v>
      </c>
      <c r="BX109" s="31">
        <f t="shared" si="349"/>
        <v>0</v>
      </c>
      <c r="BY109" s="31">
        <f t="shared" si="349"/>
        <v>3601000</v>
      </c>
      <c r="BZ109" s="31">
        <f t="shared" si="349"/>
        <v>0</v>
      </c>
      <c r="CA109" s="31">
        <f t="shared" si="349"/>
        <v>0</v>
      </c>
      <c r="CB109" s="31">
        <f t="shared" si="349"/>
        <v>107315000</v>
      </c>
    </row>
    <row r="110" spans="1:80" ht="13.5" thickBot="1">
      <c r="A110" s="39"/>
      <c r="B110" s="40"/>
      <c r="C110" s="201"/>
      <c r="D110" s="201"/>
      <c r="E110" s="40"/>
      <c r="F110" s="40"/>
      <c r="G110" s="40"/>
      <c r="H110" s="40"/>
      <c r="I110" s="40"/>
      <c r="J110" s="40"/>
      <c r="K110" s="40"/>
      <c r="L110" s="202"/>
      <c r="M110" s="36"/>
      <c r="N110" s="203"/>
      <c r="O110" s="204"/>
      <c r="P110" s="31"/>
      <c r="Q110" s="32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</row>
    <row r="111" spans="1:80" ht="13.5" thickBot="1">
      <c r="A111" s="20" t="s">
        <v>2</v>
      </c>
      <c r="B111" s="223" t="s">
        <v>3</v>
      </c>
      <c r="C111" s="353"/>
      <c r="D111" s="353"/>
      <c r="E111" s="221" t="s">
        <v>185</v>
      </c>
      <c r="F111" s="362" t="s">
        <v>32</v>
      </c>
      <c r="G111" s="362"/>
      <c r="H111" s="229" t="s">
        <v>186</v>
      </c>
      <c r="I111" s="229" t="s">
        <v>187</v>
      </c>
      <c r="J111" s="219" t="s">
        <v>191</v>
      </c>
      <c r="K111" s="221" t="s">
        <v>190</v>
      </c>
      <c r="L111" s="221" t="s">
        <v>53</v>
      </c>
      <c r="M111" s="222" t="s">
        <v>9</v>
      </c>
      <c r="N111" s="222" t="s">
        <v>10</v>
      </c>
      <c r="O111" s="222" t="s">
        <v>11</v>
      </c>
      <c r="P111" s="222" t="s">
        <v>12</v>
      </c>
      <c r="Q111" s="222" t="s">
        <v>13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</row>
    <row r="112" spans="1:80">
      <c r="A112" s="33" t="s">
        <v>258</v>
      </c>
      <c r="B112" s="197" t="s">
        <v>182</v>
      </c>
      <c r="C112" s="341" t="s">
        <v>274</v>
      </c>
      <c r="D112" s="342"/>
      <c r="E112" s="224" t="s">
        <v>228</v>
      </c>
      <c r="F112" s="363" t="s">
        <v>226</v>
      </c>
      <c r="G112" s="364"/>
      <c r="H112" s="225" t="s">
        <v>188</v>
      </c>
      <c r="I112" s="205">
        <v>200</v>
      </c>
      <c r="J112" s="226">
        <v>37610.6</v>
      </c>
      <c r="K112" s="227">
        <v>0</v>
      </c>
      <c r="L112" s="228">
        <v>1096523494</v>
      </c>
      <c r="M112" s="205">
        <v>2013</v>
      </c>
      <c r="N112" s="63">
        <v>50</v>
      </c>
      <c r="O112" s="228">
        <v>1184003861.1383419</v>
      </c>
      <c r="P112" s="25">
        <f t="shared" ref="P112:P126" si="350">L112/N112</f>
        <v>21930469.879999999</v>
      </c>
      <c r="Q112" s="25">
        <f t="shared" ref="Q112:Q126" si="351">O112/N112</f>
        <v>23680077.222766839</v>
      </c>
      <c r="R112" s="8"/>
      <c r="S112" s="173">
        <f t="shared" ref="S112:S126" si="352">M112+N112</f>
        <v>2063</v>
      </c>
      <c r="T112" s="173">
        <f t="shared" ref="T112:AB112" si="353">S112+$N$118</f>
        <v>2113</v>
      </c>
      <c r="U112" s="173">
        <f t="shared" si="353"/>
        <v>2163</v>
      </c>
      <c r="V112" s="173">
        <f t="shared" si="353"/>
        <v>2213</v>
      </c>
      <c r="W112" s="173">
        <f t="shared" si="353"/>
        <v>2263</v>
      </c>
      <c r="X112" s="173">
        <f t="shared" si="353"/>
        <v>2313</v>
      </c>
      <c r="Y112" s="173">
        <f t="shared" si="353"/>
        <v>2363</v>
      </c>
      <c r="Z112" s="173">
        <f t="shared" si="353"/>
        <v>2413</v>
      </c>
      <c r="AA112" s="173">
        <f t="shared" si="353"/>
        <v>2463</v>
      </c>
      <c r="AB112" s="173">
        <f t="shared" si="353"/>
        <v>2513</v>
      </c>
      <c r="AC112" s="8"/>
      <c r="AD112" s="135" t="str">
        <f>IF(ISERROR(HLOOKUP(AD$2,$S112:$AB112,1,FALSE)),"",$L112)</f>
        <v/>
      </c>
      <c r="AE112" s="135" t="str">
        <f t="shared" ref="AE112:CB117" si="354">IF(ISERROR(HLOOKUP(AE$2,$S112:$AB112,1,FALSE)),"",$L112)</f>
        <v/>
      </c>
      <c r="AF112" s="135" t="str">
        <f t="shared" si="354"/>
        <v/>
      </c>
      <c r="AG112" s="135" t="str">
        <f t="shared" si="354"/>
        <v/>
      </c>
      <c r="AH112" s="135" t="str">
        <f t="shared" si="354"/>
        <v/>
      </c>
      <c r="AI112" s="135" t="str">
        <f t="shared" si="354"/>
        <v/>
      </c>
      <c r="AJ112" s="135" t="str">
        <f t="shared" si="354"/>
        <v/>
      </c>
      <c r="AK112" s="135" t="str">
        <f t="shared" si="354"/>
        <v/>
      </c>
      <c r="AL112" s="135" t="str">
        <f t="shared" si="354"/>
        <v/>
      </c>
      <c r="AM112" s="135" t="str">
        <f t="shared" si="354"/>
        <v/>
      </c>
      <c r="AN112" s="135" t="str">
        <f t="shared" si="354"/>
        <v/>
      </c>
      <c r="AO112" s="135" t="str">
        <f t="shared" si="354"/>
        <v/>
      </c>
      <c r="AP112" s="135" t="str">
        <f t="shared" si="354"/>
        <v/>
      </c>
      <c r="AQ112" s="135" t="str">
        <f t="shared" si="354"/>
        <v/>
      </c>
      <c r="AR112" s="135" t="str">
        <f t="shared" si="354"/>
        <v/>
      </c>
      <c r="AS112" s="135" t="str">
        <f t="shared" si="354"/>
        <v/>
      </c>
      <c r="AT112" s="135" t="str">
        <f t="shared" si="354"/>
        <v/>
      </c>
      <c r="AU112" s="135" t="str">
        <f t="shared" si="354"/>
        <v/>
      </c>
      <c r="AV112" s="135" t="str">
        <f t="shared" si="354"/>
        <v/>
      </c>
      <c r="AW112" s="135" t="str">
        <f t="shared" si="354"/>
        <v/>
      </c>
      <c r="AX112" s="135" t="str">
        <f t="shared" si="354"/>
        <v/>
      </c>
      <c r="AY112" s="135" t="str">
        <f t="shared" si="354"/>
        <v/>
      </c>
      <c r="AZ112" s="135" t="str">
        <f t="shared" si="354"/>
        <v/>
      </c>
      <c r="BA112" s="135" t="str">
        <f t="shared" si="354"/>
        <v/>
      </c>
      <c r="BB112" s="135" t="str">
        <f t="shared" si="354"/>
        <v/>
      </c>
      <c r="BC112" s="135" t="str">
        <f t="shared" si="354"/>
        <v/>
      </c>
      <c r="BD112" s="135" t="str">
        <f t="shared" si="354"/>
        <v/>
      </c>
      <c r="BE112" s="135" t="str">
        <f t="shared" si="354"/>
        <v/>
      </c>
      <c r="BF112" s="135" t="str">
        <f t="shared" si="354"/>
        <v/>
      </c>
      <c r="BG112" s="135" t="str">
        <f t="shared" si="354"/>
        <v/>
      </c>
      <c r="BH112" s="135" t="str">
        <f t="shared" si="354"/>
        <v/>
      </c>
      <c r="BI112" s="135" t="str">
        <f t="shared" si="354"/>
        <v/>
      </c>
      <c r="BJ112" s="135" t="str">
        <f t="shared" si="354"/>
        <v/>
      </c>
      <c r="BK112" s="135" t="str">
        <f t="shared" si="354"/>
        <v/>
      </c>
      <c r="BL112" s="135" t="str">
        <f t="shared" si="354"/>
        <v/>
      </c>
      <c r="BM112" s="135" t="str">
        <f t="shared" si="354"/>
        <v/>
      </c>
      <c r="BN112" s="135" t="str">
        <f t="shared" si="354"/>
        <v/>
      </c>
      <c r="BO112" s="135" t="str">
        <f t="shared" si="354"/>
        <v/>
      </c>
      <c r="BP112" s="135" t="str">
        <f t="shared" si="354"/>
        <v/>
      </c>
      <c r="BQ112" s="135" t="str">
        <f t="shared" si="354"/>
        <v/>
      </c>
      <c r="BR112" s="135" t="str">
        <f t="shared" si="354"/>
        <v/>
      </c>
      <c r="BS112" s="135" t="str">
        <f t="shared" si="354"/>
        <v/>
      </c>
      <c r="BT112" s="135" t="str">
        <f t="shared" si="354"/>
        <v/>
      </c>
      <c r="BU112" s="135" t="str">
        <f t="shared" si="354"/>
        <v/>
      </c>
      <c r="BV112" s="135" t="str">
        <f t="shared" si="354"/>
        <v/>
      </c>
      <c r="BW112" s="135" t="str">
        <f t="shared" si="354"/>
        <v/>
      </c>
      <c r="BX112" s="135" t="str">
        <f t="shared" si="354"/>
        <v/>
      </c>
      <c r="BY112" s="135" t="str">
        <f t="shared" si="354"/>
        <v/>
      </c>
      <c r="BZ112" s="135" t="str">
        <f t="shared" si="354"/>
        <v/>
      </c>
      <c r="CA112" s="135" t="str">
        <f t="shared" si="354"/>
        <v/>
      </c>
      <c r="CB112" s="135">
        <f t="shared" si="354"/>
        <v>1096523494</v>
      </c>
    </row>
    <row r="113" spans="1:80">
      <c r="A113" s="33" t="s">
        <v>259</v>
      </c>
      <c r="B113" s="197" t="s">
        <v>241</v>
      </c>
      <c r="C113" s="341"/>
      <c r="D113" s="342"/>
      <c r="E113" s="212" t="s">
        <v>228</v>
      </c>
      <c r="F113" s="365" t="s">
        <v>227</v>
      </c>
      <c r="G113" s="366"/>
      <c r="H113" s="214" t="s">
        <v>188</v>
      </c>
      <c r="I113" s="34">
        <v>150</v>
      </c>
      <c r="J113" s="200">
        <v>20944.099999999999</v>
      </c>
      <c r="K113" s="199">
        <v>2170</v>
      </c>
      <c r="L113" s="35">
        <v>240243026</v>
      </c>
      <c r="M113" s="34">
        <v>2013</v>
      </c>
      <c r="N113" s="173">
        <v>50</v>
      </c>
      <c r="O113" s="35">
        <v>259409553.63456616</v>
      </c>
      <c r="P113" s="91">
        <f t="shared" si="350"/>
        <v>4804860.5199999996</v>
      </c>
      <c r="Q113" s="91">
        <f t="shared" si="351"/>
        <v>5188191.0726913232</v>
      </c>
      <c r="R113" s="8"/>
      <c r="S113" s="173">
        <f t="shared" si="352"/>
        <v>2063</v>
      </c>
      <c r="T113" s="173">
        <f t="shared" ref="T113:AB113" si="355">S113+$N$119</f>
        <v>2113</v>
      </c>
      <c r="U113" s="173">
        <f t="shared" si="355"/>
        <v>2163</v>
      </c>
      <c r="V113" s="173">
        <f t="shared" si="355"/>
        <v>2213</v>
      </c>
      <c r="W113" s="173">
        <f t="shared" si="355"/>
        <v>2263</v>
      </c>
      <c r="X113" s="173">
        <f t="shared" si="355"/>
        <v>2313</v>
      </c>
      <c r="Y113" s="173">
        <f t="shared" si="355"/>
        <v>2363</v>
      </c>
      <c r="Z113" s="173">
        <f t="shared" si="355"/>
        <v>2413</v>
      </c>
      <c r="AA113" s="173">
        <f t="shared" si="355"/>
        <v>2463</v>
      </c>
      <c r="AB113" s="173">
        <f t="shared" si="355"/>
        <v>2513</v>
      </c>
      <c r="AC113" s="8"/>
      <c r="AD113" s="135" t="str">
        <f t="shared" ref="AD113:AD114" si="356">IF(ISERROR(HLOOKUP(AD$2,$S113:$AB113,1,FALSE)),"",$L113)</f>
        <v/>
      </c>
      <c r="AE113" s="135" t="str">
        <f t="shared" si="354"/>
        <v/>
      </c>
      <c r="AF113" s="135" t="str">
        <f t="shared" si="354"/>
        <v/>
      </c>
      <c r="AG113" s="135" t="str">
        <f t="shared" si="354"/>
        <v/>
      </c>
      <c r="AH113" s="135" t="str">
        <f t="shared" si="354"/>
        <v/>
      </c>
      <c r="AI113" s="135" t="str">
        <f t="shared" si="354"/>
        <v/>
      </c>
      <c r="AJ113" s="135" t="str">
        <f t="shared" si="354"/>
        <v/>
      </c>
      <c r="AK113" s="135" t="str">
        <f t="shared" si="354"/>
        <v/>
      </c>
      <c r="AL113" s="135" t="str">
        <f t="shared" si="354"/>
        <v/>
      </c>
      <c r="AM113" s="135" t="str">
        <f t="shared" si="354"/>
        <v/>
      </c>
      <c r="AN113" s="135" t="str">
        <f t="shared" si="354"/>
        <v/>
      </c>
      <c r="AO113" s="135" t="str">
        <f t="shared" si="354"/>
        <v/>
      </c>
      <c r="AP113" s="135" t="str">
        <f t="shared" si="354"/>
        <v/>
      </c>
      <c r="AQ113" s="135" t="str">
        <f t="shared" si="354"/>
        <v/>
      </c>
      <c r="AR113" s="135" t="str">
        <f t="shared" si="354"/>
        <v/>
      </c>
      <c r="AS113" s="135" t="str">
        <f t="shared" si="354"/>
        <v/>
      </c>
      <c r="AT113" s="135" t="str">
        <f t="shared" si="354"/>
        <v/>
      </c>
      <c r="AU113" s="135" t="str">
        <f t="shared" si="354"/>
        <v/>
      </c>
      <c r="AV113" s="135" t="str">
        <f t="shared" si="354"/>
        <v/>
      </c>
      <c r="AW113" s="135" t="str">
        <f t="shared" si="354"/>
        <v/>
      </c>
      <c r="AX113" s="135" t="str">
        <f t="shared" si="354"/>
        <v/>
      </c>
      <c r="AY113" s="135" t="str">
        <f t="shared" si="354"/>
        <v/>
      </c>
      <c r="AZ113" s="135" t="str">
        <f t="shared" si="354"/>
        <v/>
      </c>
      <c r="BA113" s="135" t="str">
        <f t="shared" si="354"/>
        <v/>
      </c>
      <c r="BB113" s="135" t="str">
        <f t="shared" si="354"/>
        <v/>
      </c>
      <c r="BC113" s="135" t="str">
        <f t="shared" si="354"/>
        <v/>
      </c>
      <c r="BD113" s="135" t="str">
        <f t="shared" si="354"/>
        <v/>
      </c>
      <c r="BE113" s="135" t="str">
        <f t="shared" si="354"/>
        <v/>
      </c>
      <c r="BF113" s="135" t="str">
        <f t="shared" si="354"/>
        <v/>
      </c>
      <c r="BG113" s="135" t="str">
        <f t="shared" si="354"/>
        <v/>
      </c>
      <c r="BH113" s="135" t="str">
        <f t="shared" si="354"/>
        <v/>
      </c>
      <c r="BI113" s="135" t="str">
        <f t="shared" si="354"/>
        <v/>
      </c>
      <c r="BJ113" s="135" t="str">
        <f t="shared" si="354"/>
        <v/>
      </c>
      <c r="BK113" s="135" t="str">
        <f t="shared" si="354"/>
        <v/>
      </c>
      <c r="BL113" s="135" t="str">
        <f t="shared" si="354"/>
        <v/>
      </c>
      <c r="BM113" s="135" t="str">
        <f t="shared" si="354"/>
        <v/>
      </c>
      <c r="BN113" s="135" t="str">
        <f t="shared" si="354"/>
        <v/>
      </c>
      <c r="BO113" s="135" t="str">
        <f t="shared" si="354"/>
        <v/>
      </c>
      <c r="BP113" s="135" t="str">
        <f t="shared" si="354"/>
        <v/>
      </c>
      <c r="BQ113" s="135" t="str">
        <f t="shared" si="354"/>
        <v/>
      </c>
      <c r="BR113" s="135" t="str">
        <f t="shared" si="354"/>
        <v/>
      </c>
      <c r="BS113" s="135" t="str">
        <f t="shared" si="354"/>
        <v/>
      </c>
      <c r="BT113" s="135" t="str">
        <f t="shared" si="354"/>
        <v/>
      </c>
      <c r="BU113" s="135" t="str">
        <f t="shared" si="354"/>
        <v/>
      </c>
      <c r="BV113" s="135" t="str">
        <f t="shared" si="354"/>
        <v/>
      </c>
      <c r="BW113" s="135" t="str">
        <f t="shared" si="354"/>
        <v/>
      </c>
      <c r="BX113" s="135" t="str">
        <f t="shared" si="354"/>
        <v/>
      </c>
      <c r="BY113" s="135" t="str">
        <f t="shared" si="354"/>
        <v/>
      </c>
      <c r="BZ113" s="135" t="str">
        <f t="shared" si="354"/>
        <v/>
      </c>
      <c r="CA113" s="135" t="str">
        <f t="shared" si="354"/>
        <v/>
      </c>
      <c r="CB113" s="135">
        <f t="shared" si="354"/>
        <v>240243026</v>
      </c>
    </row>
    <row r="114" spans="1:80">
      <c r="A114" s="33" t="s">
        <v>260</v>
      </c>
      <c r="B114" s="197" t="s">
        <v>183</v>
      </c>
      <c r="C114" s="343"/>
      <c r="D114" s="344"/>
      <c r="E114" s="213" t="s">
        <v>229</v>
      </c>
      <c r="F114" s="365" t="s">
        <v>226</v>
      </c>
      <c r="G114" s="366"/>
      <c r="H114" s="214" t="s">
        <v>189</v>
      </c>
      <c r="I114" s="34">
        <v>90</v>
      </c>
      <c r="J114" s="200">
        <v>3264.3</v>
      </c>
      <c r="K114" s="199">
        <v>0</v>
      </c>
      <c r="L114" s="35">
        <v>58640400</v>
      </c>
      <c r="M114" s="34">
        <v>2013</v>
      </c>
      <c r="N114" s="173">
        <v>50</v>
      </c>
      <c r="O114" s="35">
        <v>63318716.276384026</v>
      </c>
      <c r="P114" s="91">
        <f t="shared" si="350"/>
        <v>1172808</v>
      </c>
      <c r="Q114" s="91">
        <f t="shared" si="351"/>
        <v>1266374.3255276806</v>
      </c>
      <c r="R114" s="8"/>
      <c r="S114" s="173">
        <f t="shared" si="352"/>
        <v>2063</v>
      </c>
      <c r="T114" s="173">
        <f t="shared" ref="T114:AB114" si="357">S114+$N$120</f>
        <v>2113</v>
      </c>
      <c r="U114" s="173">
        <f t="shared" si="357"/>
        <v>2163</v>
      </c>
      <c r="V114" s="173">
        <f t="shared" si="357"/>
        <v>2213</v>
      </c>
      <c r="W114" s="173">
        <f t="shared" si="357"/>
        <v>2263</v>
      </c>
      <c r="X114" s="173">
        <f t="shared" si="357"/>
        <v>2313</v>
      </c>
      <c r="Y114" s="173">
        <f t="shared" si="357"/>
        <v>2363</v>
      </c>
      <c r="Z114" s="173">
        <f t="shared" si="357"/>
        <v>2413</v>
      </c>
      <c r="AA114" s="173">
        <f t="shared" si="357"/>
        <v>2463</v>
      </c>
      <c r="AB114" s="173">
        <f t="shared" si="357"/>
        <v>2513</v>
      </c>
      <c r="AC114" s="8"/>
      <c r="AD114" s="135" t="str">
        <f t="shared" si="356"/>
        <v/>
      </c>
      <c r="AE114" s="135" t="str">
        <f t="shared" si="354"/>
        <v/>
      </c>
      <c r="AF114" s="135" t="str">
        <f t="shared" si="354"/>
        <v/>
      </c>
      <c r="AG114" s="135" t="str">
        <f t="shared" si="354"/>
        <v/>
      </c>
      <c r="AH114" s="135" t="str">
        <f t="shared" si="354"/>
        <v/>
      </c>
      <c r="AI114" s="135" t="str">
        <f t="shared" si="354"/>
        <v/>
      </c>
      <c r="AJ114" s="135" t="str">
        <f t="shared" si="354"/>
        <v/>
      </c>
      <c r="AK114" s="135" t="str">
        <f t="shared" si="354"/>
        <v/>
      </c>
      <c r="AL114" s="135" t="str">
        <f t="shared" si="354"/>
        <v/>
      </c>
      <c r="AM114" s="135" t="str">
        <f t="shared" si="354"/>
        <v/>
      </c>
      <c r="AN114" s="135" t="str">
        <f t="shared" si="354"/>
        <v/>
      </c>
      <c r="AO114" s="135" t="str">
        <f t="shared" si="354"/>
        <v/>
      </c>
      <c r="AP114" s="135" t="str">
        <f t="shared" si="354"/>
        <v/>
      </c>
      <c r="AQ114" s="135" t="str">
        <f t="shared" si="354"/>
        <v/>
      </c>
      <c r="AR114" s="135" t="str">
        <f t="shared" si="354"/>
        <v/>
      </c>
      <c r="AS114" s="135" t="str">
        <f t="shared" si="354"/>
        <v/>
      </c>
      <c r="AT114" s="135" t="str">
        <f t="shared" si="354"/>
        <v/>
      </c>
      <c r="AU114" s="135" t="str">
        <f t="shared" si="354"/>
        <v/>
      </c>
      <c r="AV114" s="135" t="str">
        <f t="shared" si="354"/>
        <v/>
      </c>
      <c r="AW114" s="135" t="str">
        <f t="shared" si="354"/>
        <v/>
      </c>
      <c r="AX114" s="135" t="str">
        <f t="shared" si="354"/>
        <v/>
      </c>
      <c r="AY114" s="135" t="str">
        <f t="shared" si="354"/>
        <v/>
      </c>
      <c r="AZ114" s="135" t="str">
        <f t="shared" si="354"/>
        <v/>
      </c>
      <c r="BA114" s="135" t="str">
        <f t="shared" si="354"/>
        <v/>
      </c>
      <c r="BB114" s="135" t="str">
        <f t="shared" si="354"/>
        <v/>
      </c>
      <c r="BC114" s="135" t="str">
        <f t="shared" si="354"/>
        <v/>
      </c>
      <c r="BD114" s="135" t="str">
        <f t="shared" si="354"/>
        <v/>
      </c>
      <c r="BE114" s="135" t="str">
        <f t="shared" si="354"/>
        <v/>
      </c>
      <c r="BF114" s="135" t="str">
        <f t="shared" si="354"/>
        <v/>
      </c>
      <c r="BG114" s="135" t="str">
        <f t="shared" si="354"/>
        <v/>
      </c>
      <c r="BH114" s="135" t="str">
        <f t="shared" si="354"/>
        <v/>
      </c>
      <c r="BI114" s="135" t="str">
        <f t="shared" si="354"/>
        <v/>
      </c>
      <c r="BJ114" s="135" t="str">
        <f t="shared" si="354"/>
        <v/>
      </c>
      <c r="BK114" s="135" t="str">
        <f t="shared" si="354"/>
        <v/>
      </c>
      <c r="BL114" s="135" t="str">
        <f t="shared" si="354"/>
        <v/>
      </c>
      <c r="BM114" s="135" t="str">
        <f t="shared" si="354"/>
        <v/>
      </c>
      <c r="BN114" s="135" t="str">
        <f t="shared" si="354"/>
        <v/>
      </c>
      <c r="BO114" s="135" t="str">
        <f t="shared" si="354"/>
        <v/>
      </c>
      <c r="BP114" s="135" t="str">
        <f t="shared" si="354"/>
        <v/>
      </c>
      <c r="BQ114" s="135" t="str">
        <f t="shared" si="354"/>
        <v/>
      </c>
      <c r="BR114" s="135" t="str">
        <f t="shared" si="354"/>
        <v/>
      </c>
      <c r="BS114" s="135" t="str">
        <f t="shared" si="354"/>
        <v/>
      </c>
      <c r="BT114" s="135" t="str">
        <f t="shared" si="354"/>
        <v/>
      </c>
      <c r="BU114" s="135" t="str">
        <f t="shared" si="354"/>
        <v/>
      </c>
      <c r="BV114" s="135" t="str">
        <f t="shared" si="354"/>
        <v/>
      </c>
      <c r="BW114" s="135" t="str">
        <f t="shared" si="354"/>
        <v/>
      </c>
      <c r="BX114" s="135" t="str">
        <f t="shared" si="354"/>
        <v/>
      </c>
      <c r="BY114" s="135" t="str">
        <f t="shared" si="354"/>
        <v/>
      </c>
      <c r="BZ114" s="135" t="str">
        <f t="shared" si="354"/>
        <v/>
      </c>
      <c r="CA114" s="135" t="str">
        <f t="shared" si="354"/>
        <v/>
      </c>
      <c r="CB114" s="135">
        <f t="shared" si="354"/>
        <v>58640400</v>
      </c>
    </row>
    <row r="115" spans="1:80">
      <c r="A115" s="33" t="s">
        <v>261</v>
      </c>
      <c r="B115" s="197" t="s">
        <v>184</v>
      </c>
      <c r="C115" s="345" t="s">
        <v>275</v>
      </c>
      <c r="D115" s="346"/>
      <c r="E115" s="212" t="s">
        <v>228</v>
      </c>
      <c r="F115" s="365" t="s">
        <v>226</v>
      </c>
      <c r="G115" s="366"/>
      <c r="H115" s="214" t="s">
        <v>188</v>
      </c>
      <c r="I115" s="34">
        <v>200</v>
      </c>
      <c r="J115" s="200">
        <v>796.1</v>
      </c>
      <c r="K115" s="198">
        <v>0</v>
      </c>
      <c r="L115" s="35">
        <v>44623213.087492265</v>
      </c>
      <c r="M115" s="34">
        <v>2013</v>
      </c>
      <c r="N115" s="173">
        <v>50</v>
      </c>
      <c r="O115" s="35">
        <v>48183241.738247849</v>
      </c>
      <c r="P115" s="91">
        <f t="shared" si="350"/>
        <v>892464.26174984535</v>
      </c>
      <c r="Q115" s="91">
        <f t="shared" si="351"/>
        <v>963664.83476495696</v>
      </c>
      <c r="R115" s="8"/>
      <c r="S115" s="173">
        <f t="shared" si="352"/>
        <v>2063</v>
      </c>
      <c r="T115" s="173">
        <f t="shared" ref="T115:AB115" si="358">S115+$N$118</f>
        <v>2113</v>
      </c>
      <c r="U115" s="173">
        <f t="shared" si="358"/>
        <v>2163</v>
      </c>
      <c r="V115" s="173">
        <f t="shared" si="358"/>
        <v>2213</v>
      </c>
      <c r="W115" s="173">
        <f t="shared" si="358"/>
        <v>2263</v>
      </c>
      <c r="X115" s="173">
        <f t="shared" si="358"/>
        <v>2313</v>
      </c>
      <c r="Y115" s="173">
        <f t="shared" si="358"/>
        <v>2363</v>
      </c>
      <c r="Z115" s="173">
        <f t="shared" si="358"/>
        <v>2413</v>
      </c>
      <c r="AA115" s="173">
        <f t="shared" si="358"/>
        <v>2463</v>
      </c>
      <c r="AB115" s="173">
        <f t="shared" si="358"/>
        <v>2513</v>
      </c>
      <c r="AC115" s="8"/>
      <c r="AD115" s="135" t="str">
        <f>IF(ISERROR(HLOOKUP(AD$2,$S115:$AB115,1,FALSE)),"",$L115)</f>
        <v/>
      </c>
      <c r="AE115" s="135" t="str">
        <f t="shared" si="354"/>
        <v/>
      </c>
      <c r="AF115" s="135" t="str">
        <f t="shared" si="354"/>
        <v/>
      </c>
      <c r="AG115" s="135" t="str">
        <f t="shared" si="354"/>
        <v/>
      </c>
      <c r="AH115" s="135" t="str">
        <f t="shared" si="354"/>
        <v/>
      </c>
      <c r="AI115" s="135" t="str">
        <f t="shared" si="354"/>
        <v/>
      </c>
      <c r="AJ115" s="135" t="str">
        <f t="shared" si="354"/>
        <v/>
      </c>
      <c r="AK115" s="135" t="str">
        <f t="shared" si="354"/>
        <v/>
      </c>
      <c r="AL115" s="135" t="str">
        <f t="shared" si="354"/>
        <v/>
      </c>
      <c r="AM115" s="135" t="str">
        <f t="shared" si="354"/>
        <v/>
      </c>
      <c r="AN115" s="135" t="str">
        <f t="shared" si="354"/>
        <v/>
      </c>
      <c r="AO115" s="135" t="str">
        <f t="shared" si="354"/>
        <v/>
      </c>
      <c r="AP115" s="135" t="str">
        <f t="shared" si="354"/>
        <v/>
      </c>
      <c r="AQ115" s="135" t="str">
        <f t="shared" si="354"/>
        <v/>
      </c>
      <c r="AR115" s="135" t="str">
        <f t="shared" si="354"/>
        <v/>
      </c>
      <c r="AS115" s="135" t="str">
        <f t="shared" si="354"/>
        <v/>
      </c>
      <c r="AT115" s="135" t="str">
        <f t="shared" si="354"/>
        <v/>
      </c>
      <c r="AU115" s="135" t="str">
        <f t="shared" si="354"/>
        <v/>
      </c>
      <c r="AV115" s="135" t="str">
        <f t="shared" si="354"/>
        <v/>
      </c>
      <c r="AW115" s="135" t="str">
        <f t="shared" si="354"/>
        <v/>
      </c>
      <c r="AX115" s="135" t="str">
        <f t="shared" si="354"/>
        <v/>
      </c>
      <c r="AY115" s="135" t="str">
        <f t="shared" si="354"/>
        <v/>
      </c>
      <c r="AZ115" s="135" t="str">
        <f t="shared" si="354"/>
        <v/>
      </c>
      <c r="BA115" s="135" t="str">
        <f t="shared" si="354"/>
        <v/>
      </c>
      <c r="BB115" s="135" t="str">
        <f t="shared" si="354"/>
        <v/>
      </c>
      <c r="BC115" s="135" t="str">
        <f t="shared" si="354"/>
        <v/>
      </c>
      <c r="BD115" s="135" t="str">
        <f t="shared" si="354"/>
        <v/>
      </c>
      <c r="BE115" s="135" t="str">
        <f t="shared" si="354"/>
        <v/>
      </c>
      <c r="BF115" s="135" t="str">
        <f t="shared" si="354"/>
        <v/>
      </c>
      <c r="BG115" s="135" t="str">
        <f t="shared" si="354"/>
        <v/>
      </c>
      <c r="BH115" s="135" t="str">
        <f t="shared" si="354"/>
        <v/>
      </c>
      <c r="BI115" s="135" t="str">
        <f t="shared" si="354"/>
        <v/>
      </c>
      <c r="BJ115" s="135" t="str">
        <f t="shared" si="354"/>
        <v/>
      </c>
      <c r="BK115" s="135" t="str">
        <f t="shared" si="354"/>
        <v/>
      </c>
      <c r="BL115" s="135" t="str">
        <f t="shared" si="354"/>
        <v/>
      </c>
      <c r="BM115" s="135" t="str">
        <f t="shared" si="354"/>
        <v/>
      </c>
      <c r="BN115" s="135" t="str">
        <f t="shared" si="354"/>
        <v/>
      </c>
      <c r="BO115" s="135" t="str">
        <f t="shared" si="354"/>
        <v/>
      </c>
      <c r="BP115" s="135" t="str">
        <f t="shared" si="354"/>
        <v/>
      </c>
      <c r="BQ115" s="135" t="str">
        <f t="shared" si="354"/>
        <v/>
      </c>
      <c r="BR115" s="135" t="str">
        <f t="shared" si="354"/>
        <v/>
      </c>
      <c r="BS115" s="135" t="str">
        <f t="shared" si="354"/>
        <v/>
      </c>
      <c r="BT115" s="135" t="str">
        <f t="shared" si="354"/>
        <v/>
      </c>
      <c r="BU115" s="135" t="str">
        <f t="shared" si="354"/>
        <v/>
      </c>
      <c r="BV115" s="135" t="str">
        <f t="shared" si="354"/>
        <v/>
      </c>
      <c r="BW115" s="135" t="str">
        <f t="shared" si="354"/>
        <v/>
      </c>
      <c r="BX115" s="135" t="str">
        <f t="shared" si="354"/>
        <v/>
      </c>
      <c r="BY115" s="135" t="str">
        <f t="shared" si="354"/>
        <v/>
      </c>
      <c r="BZ115" s="135" t="str">
        <f t="shared" si="354"/>
        <v/>
      </c>
      <c r="CA115" s="135" t="str">
        <f t="shared" si="354"/>
        <v/>
      </c>
      <c r="CB115" s="135">
        <f t="shared" si="354"/>
        <v>44623213.087492265</v>
      </c>
    </row>
    <row r="116" spans="1:80">
      <c r="A116" s="33" t="s">
        <v>262</v>
      </c>
      <c r="B116" s="197" t="s">
        <v>240</v>
      </c>
      <c r="C116" s="343"/>
      <c r="D116" s="344"/>
      <c r="E116" s="212" t="s">
        <v>228</v>
      </c>
      <c r="F116" s="365" t="s">
        <v>227</v>
      </c>
      <c r="G116" s="366"/>
      <c r="H116" s="214" t="s">
        <v>188</v>
      </c>
      <c r="I116" s="34">
        <v>150</v>
      </c>
      <c r="J116" s="200">
        <v>151.19999999999999</v>
      </c>
      <c r="K116" s="199">
        <v>9</v>
      </c>
      <c r="L116" s="35">
        <v>3334466.9125077357</v>
      </c>
      <c r="M116" s="34">
        <v>2013</v>
      </c>
      <c r="N116" s="173">
        <v>50</v>
      </c>
      <c r="O116" s="35">
        <v>3600489.8391905162</v>
      </c>
      <c r="P116" s="91">
        <f t="shared" si="350"/>
        <v>66689.338250154717</v>
      </c>
      <c r="Q116" s="91">
        <f t="shared" si="351"/>
        <v>72009.796783810321</v>
      </c>
      <c r="R116" s="8"/>
      <c r="S116" s="173">
        <f t="shared" si="352"/>
        <v>2063</v>
      </c>
      <c r="T116" s="173">
        <f t="shared" ref="T116:AB116" si="359">S116+$N$119</f>
        <v>2113</v>
      </c>
      <c r="U116" s="173">
        <f t="shared" si="359"/>
        <v>2163</v>
      </c>
      <c r="V116" s="173">
        <f t="shared" si="359"/>
        <v>2213</v>
      </c>
      <c r="W116" s="173">
        <f t="shared" si="359"/>
        <v>2263</v>
      </c>
      <c r="X116" s="173">
        <f t="shared" si="359"/>
        <v>2313</v>
      </c>
      <c r="Y116" s="173">
        <f t="shared" si="359"/>
        <v>2363</v>
      </c>
      <c r="Z116" s="173">
        <f t="shared" si="359"/>
        <v>2413</v>
      </c>
      <c r="AA116" s="173">
        <f t="shared" si="359"/>
        <v>2463</v>
      </c>
      <c r="AB116" s="173">
        <f t="shared" si="359"/>
        <v>2513</v>
      </c>
      <c r="AC116" s="8"/>
      <c r="AD116" s="135" t="str">
        <f t="shared" ref="AD116:AD117" si="360">IF(ISERROR(HLOOKUP(AD$2,$S116:$AB116,1,FALSE)),"",$L116)</f>
        <v/>
      </c>
      <c r="AE116" s="135" t="str">
        <f t="shared" si="354"/>
        <v/>
      </c>
      <c r="AF116" s="135" t="str">
        <f t="shared" si="354"/>
        <v/>
      </c>
      <c r="AG116" s="135" t="str">
        <f t="shared" si="354"/>
        <v/>
      </c>
      <c r="AH116" s="135" t="str">
        <f t="shared" si="354"/>
        <v/>
      </c>
      <c r="AI116" s="135" t="str">
        <f t="shared" si="354"/>
        <v/>
      </c>
      <c r="AJ116" s="135" t="str">
        <f t="shared" si="354"/>
        <v/>
      </c>
      <c r="AK116" s="135" t="str">
        <f t="shared" si="354"/>
        <v/>
      </c>
      <c r="AL116" s="135" t="str">
        <f t="shared" si="354"/>
        <v/>
      </c>
      <c r="AM116" s="135" t="str">
        <f t="shared" si="354"/>
        <v/>
      </c>
      <c r="AN116" s="135" t="str">
        <f t="shared" si="354"/>
        <v/>
      </c>
      <c r="AO116" s="135" t="str">
        <f t="shared" si="354"/>
        <v/>
      </c>
      <c r="AP116" s="135" t="str">
        <f t="shared" si="354"/>
        <v/>
      </c>
      <c r="AQ116" s="135" t="str">
        <f t="shared" si="354"/>
        <v/>
      </c>
      <c r="AR116" s="135" t="str">
        <f t="shared" si="354"/>
        <v/>
      </c>
      <c r="AS116" s="135" t="str">
        <f t="shared" si="354"/>
        <v/>
      </c>
      <c r="AT116" s="135" t="str">
        <f t="shared" si="354"/>
        <v/>
      </c>
      <c r="AU116" s="135" t="str">
        <f t="shared" si="354"/>
        <v/>
      </c>
      <c r="AV116" s="135" t="str">
        <f t="shared" si="354"/>
        <v/>
      </c>
      <c r="AW116" s="135" t="str">
        <f t="shared" si="354"/>
        <v/>
      </c>
      <c r="AX116" s="135" t="str">
        <f t="shared" si="354"/>
        <v/>
      </c>
      <c r="AY116" s="135" t="str">
        <f t="shared" si="354"/>
        <v/>
      </c>
      <c r="AZ116" s="135" t="str">
        <f t="shared" si="354"/>
        <v/>
      </c>
      <c r="BA116" s="135" t="str">
        <f t="shared" si="354"/>
        <v/>
      </c>
      <c r="BB116" s="135" t="str">
        <f t="shared" si="354"/>
        <v/>
      </c>
      <c r="BC116" s="135" t="str">
        <f t="shared" si="354"/>
        <v/>
      </c>
      <c r="BD116" s="135" t="str">
        <f t="shared" si="354"/>
        <v/>
      </c>
      <c r="BE116" s="135" t="str">
        <f t="shared" si="354"/>
        <v/>
      </c>
      <c r="BF116" s="135" t="str">
        <f t="shared" si="354"/>
        <v/>
      </c>
      <c r="BG116" s="135" t="str">
        <f t="shared" si="354"/>
        <v/>
      </c>
      <c r="BH116" s="135" t="str">
        <f t="shared" si="354"/>
        <v/>
      </c>
      <c r="BI116" s="135" t="str">
        <f t="shared" si="354"/>
        <v/>
      </c>
      <c r="BJ116" s="135" t="str">
        <f t="shared" si="354"/>
        <v/>
      </c>
      <c r="BK116" s="135" t="str">
        <f t="shared" si="354"/>
        <v/>
      </c>
      <c r="BL116" s="135" t="str">
        <f t="shared" si="354"/>
        <v/>
      </c>
      <c r="BM116" s="135" t="str">
        <f t="shared" si="354"/>
        <v/>
      </c>
      <c r="BN116" s="135" t="str">
        <f t="shared" si="354"/>
        <v/>
      </c>
      <c r="BO116" s="135" t="str">
        <f t="shared" si="354"/>
        <v/>
      </c>
      <c r="BP116" s="135" t="str">
        <f t="shared" si="354"/>
        <v/>
      </c>
      <c r="BQ116" s="135" t="str">
        <f t="shared" si="354"/>
        <v/>
      </c>
      <c r="BR116" s="135" t="str">
        <f t="shared" si="354"/>
        <v/>
      </c>
      <c r="BS116" s="135" t="str">
        <f t="shared" si="354"/>
        <v/>
      </c>
      <c r="BT116" s="135" t="str">
        <f t="shared" si="354"/>
        <v/>
      </c>
      <c r="BU116" s="135" t="str">
        <f t="shared" si="354"/>
        <v/>
      </c>
      <c r="BV116" s="135" t="str">
        <f t="shared" si="354"/>
        <v/>
      </c>
      <c r="BW116" s="135" t="str">
        <f t="shared" si="354"/>
        <v/>
      </c>
      <c r="BX116" s="135" t="str">
        <f t="shared" si="354"/>
        <v/>
      </c>
      <c r="BY116" s="135" t="str">
        <f t="shared" si="354"/>
        <v/>
      </c>
      <c r="BZ116" s="135" t="str">
        <f t="shared" si="354"/>
        <v/>
      </c>
      <c r="CA116" s="135" t="str">
        <f t="shared" si="354"/>
        <v/>
      </c>
      <c r="CB116" s="135">
        <f t="shared" si="354"/>
        <v>3334466.9125077357</v>
      </c>
    </row>
    <row r="117" spans="1:80" s="242" customFormat="1" ht="12.75" customHeight="1">
      <c r="A117" s="230" t="s">
        <v>263</v>
      </c>
      <c r="B117" s="231" t="s">
        <v>230</v>
      </c>
      <c r="C117" s="347" t="s">
        <v>243</v>
      </c>
      <c r="D117" s="348"/>
      <c r="E117" s="232" t="s">
        <v>228</v>
      </c>
      <c r="F117" s="356" t="s">
        <v>226</v>
      </c>
      <c r="G117" s="357"/>
      <c r="H117" s="233" t="s">
        <v>188</v>
      </c>
      <c r="I117" s="234">
        <v>300</v>
      </c>
      <c r="J117" s="235">
        <v>550.59537391934282</v>
      </c>
      <c r="K117" s="236">
        <v>0</v>
      </c>
      <c r="L117" s="237">
        <v>23125005.704612397</v>
      </c>
      <c r="M117" s="234">
        <v>1998</v>
      </c>
      <c r="N117" s="238">
        <v>50</v>
      </c>
      <c r="O117" s="237">
        <v>16187503.993228676</v>
      </c>
      <c r="P117" s="239">
        <f t="shared" si="350"/>
        <v>462500.11409224791</v>
      </c>
      <c r="Q117" s="239">
        <f t="shared" si="351"/>
        <v>323750.07986457349</v>
      </c>
      <c r="R117" s="240"/>
      <c r="S117" s="238">
        <f t="shared" si="352"/>
        <v>2048</v>
      </c>
      <c r="T117" s="238">
        <f t="shared" ref="T117:AB117" si="361">S117+$N$120</f>
        <v>2098</v>
      </c>
      <c r="U117" s="238">
        <f t="shared" si="361"/>
        <v>2148</v>
      </c>
      <c r="V117" s="238">
        <f t="shared" si="361"/>
        <v>2198</v>
      </c>
      <c r="W117" s="238">
        <f t="shared" si="361"/>
        <v>2248</v>
      </c>
      <c r="X117" s="238">
        <f t="shared" si="361"/>
        <v>2298</v>
      </c>
      <c r="Y117" s="238">
        <f t="shared" si="361"/>
        <v>2348</v>
      </c>
      <c r="Z117" s="238">
        <f t="shared" si="361"/>
        <v>2398</v>
      </c>
      <c r="AA117" s="238">
        <f t="shared" si="361"/>
        <v>2448</v>
      </c>
      <c r="AB117" s="238">
        <f t="shared" si="361"/>
        <v>2498</v>
      </c>
      <c r="AC117" s="240"/>
      <c r="AD117" s="241" t="str">
        <f t="shared" si="360"/>
        <v/>
      </c>
      <c r="AE117" s="241" t="str">
        <f t="shared" si="354"/>
        <v/>
      </c>
      <c r="AF117" s="241" t="str">
        <f t="shared" si="354"/>
        <v/>
      </c>
      <c r="AG117" s="241" t="str">
        <f t="shared" si="354"/>
        <v/>
      </c>
      <c r="AH117" s="241" t="str">
        <f t="shared" si="354"/>
        <v/>
      </c>
      <c r="AI117" s="241" t="str">
        <f t="shared" si="354"/>
        <v/>
      </c>
      <c r="AJ117" s="241" t="str">
        <f t="shared" ref="AJ117:CB117" si="362">IF(ISERROR(HLOOKUP(AJ$2,$S117:$AB117,1,FALSE)),"",$L117)</f>
        <v/>
      </c>
      <c r="AK117" s="241" t="str">
        <f t="shared" si="362"/>
        <v/>
      </c>
      <c r="AL117" s="241" t="str">
        <f t="shared" si="362"/>
        <v/>
      </c>
      <c r="AM117" s="241" t="str">
        <f t="shared" si="362"/>
        <v/>
      </c>
      <c r="AN117" s="241" t="str">
        <f t="shared" si="362"/>
        <v/>
      </c>
      <c r="AO117" s="241" t="str">
        <f t="shared" si="362"/>
        <v/>
      </c>
      <c r="AP117" s="241" t="str">
        <f t="shared" si="362"/>
        <v/>
      </c>
      <c r="AQ117" s="241" t="str">
        <f t="shared" si="362"/>
        <v/>
      </c>
      <c r="AR117" s="241" t="str">
        <f t="shared" si="362"/>
        <v/>
      </c>
      <c r="AS117" s="241" t="str">
        <f t="shared" si="362"/>
        <v/>
      </c>
      <c r="AT117" s="241" t="str">
        <f t="shared" si="362"/>
        <v/>
      </c>
      <c r="AU117" s="241" t="str">
        <f t="shared" si="362"/>
        <v/>
      </c>
      <c r="AV117" s="241" t="str">
        <f t="shared" si="362"/>
        <v/>
      </c>
      <c r="AW117" s="241" t="str">
        <f t="shared" si="362"/>
        <v/>
      </c>
      <c r="AX117" s="241" t="str">
        <f t="shared" si="362"/>
        <v/>
      </c>
      <c r="AY117" s="241" t="str">
        <f t="shared" si="362"/>
        <v/>
      </c>
      <c r="AZ117" s="241" t="str">
        <f t="shared" si="362"/>
        <v/>
      </c>
      <c r="BA117" s="241" t="str">
        <f t="shared" si="362"/>
        <v/>
      </c>
      <c r="BB117" s="241" t="str">
        <f t="shared" si="362"/>
        <v/>
      </c>
      <c r="BC117" s="241" t="str">
        <f t="shared" si="362"/>
        <v/>
      </c>
      <c r="BD117" s="241" t="str">
        <f t="shared" si="362"/>
        <v/>
      </c>
      <c r="BE117" s="241" t="str">
        <f t="shared" si="362"/>
        <v/>
      </c>
      <c r="BF117" s="241" t="str">
        <f t="shared" si="362"/>
        <v/>
      </c>
      <c r="BG117" s="241" t="str">
        <f t="shared" si="362"/>
        <v/>
      </c>
      <c r="BH117" s="241" t="str">
        <f t="shared" si="362"/>
        <v/>
      </c>
      <c r="BI117" s="241" t="str">
        <f t="shared" si="362"/>
        <v/>
      </c>
      <c r="BJ117" s="241" t="str">
        <f t="shared" si="362"/>
        <v/>
      </c>
      <c r="BK117" s="241" t="str">
        <f t="shared" si="362"/>
        <v/>
      </c>
      <c r="BL117" s="241" t="str">
        <f t="shared" si="362"/>
        <v/>
      </c>
      <c r="BM117" s="241">
        <f t="shared" si="362"/>
        <v>23125005.704612397</v>
      </c>
      <c r="BN117" s="241" t="str">
        <f t="shared" si="362"/>
        <v/>
      </c>
      <c r="BO117" s="241" t="str">
        <f t="shared" si="362"/>
        <v/>
      </c>
      <c r="BP117" s="241" t="str">
        <f t="shared" si="362"/>
        <v/>
      </c>
      <c r="BQ117" s="241" t="str">
        <f t="shared" si="362"/>
        <v/>
      </c>
      <c r="BR117" s="241" t="str">
        <f t="shared" si="362"/>
        <v/>
      </c>
      <c r="BS117" s="241" t="str">
        <f t="shared" si="362"/>
        <v/>
      </c>
      <c r="BT117" s="241" t="str">
        <f t="shared" si="362"/>
        <v/>
      </c>
      <c r="BU117" s="241" t="str">
        <f t="shared" si="362"/>
        <v/>
      </c>
      <c r="BV117" s="241" t="str">
        <f t="shared" si="362"/>
        <v/>
      </c>
      <c r="BW117" s="241" t="str">
        <f t="shared" si="362"/>
        <v/>
      </c>
      <c r="BX117" s="241" t="str">
        <f t="shared" si="362"/>
        <v/>
      </c>
      <c r="BY117" s="241" t="str">
        <f t="shared" si="362"/>
        <v/>
      </c>
      <c r="BZ117" s="241" t="str">
        <f t="shared" si="362"/>
        <v/>
      </c>
      <c r="CA117" s="241" t="str">
        <f t="shared" si="362"/>
        <v/>
      </c>
      <c r="CB117" s="241" t="str">
        <f t="shared" si="362"/>
        <v/>
      </c>
    </row>
    <row r="118" spans="1:80" s="242" customFormat="1">
      <c r="A118" s="230" t="s">
        <v>264</v>
      </c>
      <c r="B118" s="231" t="s">
        <v>235</v>
      </c>
      <c r="C118" s="349"/>
      <c r="D118" s="350"/>
      <c r="E118" s="232" t="s">
        <v>228</v>
      </c>
      <c r="F118" s="356" t="s">
        <v>226</v>
      </c>
      <c r="G118" s="357"/>
      <c r="H118" s="233" t="s">
        <v>188</v>
      </c>
      <c r="I118" s="234">
        <v>200</v>
      </c>
      <c r="J118" s="235">
        <v>4170.673182607502</v>
      </c>
      <c r="K118" s="243">
        <v>0</v>
      </c>
      <c r="L118" s="237">
        <v>131296962.46166676</v>
      </c>
      <c r="M118" s="234">
        <v>1998</v>
      </c>
      <c r="N118" s="238">
        <v>50</v>
      </c>
      <c r="O118" s="237">
        <v>91907873.723166734</v>
      </c>
      <c r="P118" s="239">
        <f t="shared" si="350"/>
        <v>2625939.2492333353</v>
      </c>
      <c r="Q118" s="239">
        <f t="shared" si="351"/>
        <v>1838157.4744633348</v>
      </c>
      <c r="R118" s="240"/>
      <c r="S118" s="238">
        <f t="shared" si="352"/>
        <v>2048</v>
      </c>
      <c r="T118" s="238">
        <f t="shared" ref="T118:AB118" si="363">S118+$N$118</f>
        <v>2098</v>
      </c>
      <c r="U118" s="238">
        <f t="shared" si="363"/>
        <v>2148</v>
      </c>
      <c r="V118" s="238">
        <f t="shared" si="363"/>
        <v>2198</v>
      </c>
      <c r="W118" s="238">
        <f t="shared" si="363"/>
        <v>2248</v>
      </c>
      <c r="X118" s="238">
        <f t="shared" si="363"/>
        <v>2298</v>
      </c>
      <c r="Y118" s="238">
        <f t="shared" si="363"/>
        <v>2348</v>
      </c>
      <c r="Z118" s="238">
        <f t="shared" si="363"/>
        <v>2398</v>
      </c>
      <c r="AA118" s="238">
        <f t="shared" si="363"/>
        <v>2448</v>
      </c>
      <c r="AB118" s="238">
        <f t="shared" si="363"/>
        <v>2498</v>
      </c>
      <c r="AC118" s="240"/>
      <c r="AD118" s="241" t="str">
        <f>IF(ISERROR(HLOOKUP(AD$2,$S118:$AB118,1,FALSE)),"",$L118)</f>
        <v/>
      </c>
      <c r="AE118" s="241" t="str">
        <f t="shared" ref="AE118:CB123" si="364">IF(ISERROR(HLOOKUP(AE$2,$S118:$AB118,1,FALSE)),"",$L118)</f>
        <v/>
      </c>
      <c r="AF118" s="241" t="str">
        <f t="shared" si="364"/>
        <v/>
      </c>
      <c r="AG118" s="241" t="str">
        <f t="shared" si="364"/>
        <v/>
      </c>
      <c r="AH118" s="241" t="str">
        <f t="shared" si="364"/>
        <v/>
      </c>
      <c r="AI118" s="241" t="str">
        <f t="shared" si="364"/>
        <v/>
      </c>
      <c r="AJ118" s="241" t="str">
        <f t="shared" si="364"/>
        <v/>
      </c>
      <c r="AK118" s="241" t="str">
        <f t="shared" si="364"/>
        <v/>
      </c>
      <c r="AL118" s="241" t="str">
        <f t="shared" si="364"/>
        <v/>
      </c>
      <c r="AM118" s="241" t="str">
        <f t="shared" si="364"/>
        <v/>
      </c>
      <c r="AN118" s="241" t="str">
        <f t="shared" si="364"/>
        <v/>
      </c>
      <c r="AO118" s="241" t="str">
        <f t="shared" si="364"/>
        <v/>
      </c>
      <c r="AP118" s="241" t="str">
        <f t="shared" si="364"/>
        <v/>
      </c>
      <c r="AQ118" s="241" t="str">
        <f t="shared" si="364"/>
        <v/>
      </c>
      <c r="AR118" s="241" t="str">
        <f t="shared" si="364"/>
        <v/>
      </c>
      <c r="AS118" s="241" t="str">
        <f t="shared" si="364"/>
        <v/>
      </c>
      <c r="AT118" s="241" t="str">
        <f t="shared" si="364"/>
        <v/>
      </c>
      <c r="AU118" s="241" t="str">
        <f t="shared" si="364"/>
        <v/>
      </c>
      <c r="AV118" s="241" t="str">
        <f t="shared" si="364"/>
        <v/>
      </c>
      <c r="AW118" s="241" t="str">
        <f t="shared" si="364"/>
        <v/>
      </c>
      <c r="AX118" s="241" t="str">
        <f t="shared" si="364"/>
        <v/>
      </c>
      <c r="AY118" s="241" t="str">
        <f t="shared" si="364"/>
        <v/>
      </c>
      <c r="AZ118" s="241" t="str">
        <f t="shared" si="364"/>
        <v/>
      </c>
      <c r="BA118" s="241" t="str">
        <f t="shared" si="364"/>
        <v/>
      </c>
      <c r="BB118" s="241" t="str">
        <f t="shared" si="364"/>
        <v/>
      </c>
      <c r="BC118" s="241" t="str">
        <f t="shared" si="364"/>
        <v/>
      </c>
      <c r="BD118" s="241" t="str">
        <f t="shared" si="364"/>
        <v/>
      </c>
      <c r="BE118" s="241" t="str">
        <f t="shared" si="364"/>
        <v/>
      </c>
      <c r="BF118" s="241" t="str">
        <f t="shared" si="364"/>
        <v/>
      </c>
      <c r="BG118" s="241" t="str">
        <f t="shared" si="364"/>
        <v/>
      </c>
      <c r="BH118" s="241" t="str">
        <f t="shared" si="364"/>
        <v/>
      </c>
      <c r="BI118" s="241" t="str">
        <f t="shared" si="364"/>
        <v/>
      </c>
      <c r="BJ118" s="241" t="str">
        <f t="shared" si="364"/>
        <v/>
      </c>
      <c r="BK118" s="241" t="str">
        <f t="shared" si="364"/>
        <v/>
      </c>
      <c r="BL118" s="241" t="str">
        <f t="shared" si="364"/>
        <v/>
      </c>
      <c r="BM118" s="241">
        <f t="shared" si="364"/>
        <v>131296962.46166676</v>
      </c>
      <c r="BN118" s="241" t="str">
        <f t="shared" si="364"/>
        <v/>
      </c>
      <c r="BO118" s="241" t="str">
        <f t="shared" si="364"/>
        <v/>
      </c>
      <c r="BP118" s="241" t="str">
        <f t="shared" si="364"/>
        <v/>
      </c>
      <c r="BQ118" s="241" t="str">
        <f t="shared" si="364"/>
        <v/>
      </c>
      <c r="BR118" s="241" t="str">
        <f t="shared" si="364"/>
        <v/>
      </c>
      <c r="BS118" s="241" t="str">
        <f t="shared" si="364"/>
        <v/>
      </c>
      <c r="BT118" s="241" t="str">
        <f t="shared" si="364"/>
        <v/>
      </c>
      <c r="BU118" s="241" t="str">
        <f t="shared" si="364"/>
        <v/>
      </c>
      <c r="BV118" s="241" t="str">
        <f t="shared" si="364"/>
        <v/>
      </c>
      <c r="BW118" s="241" t="str">
        <f t="shared" si="364"/>
        <v/>
      </c>
      <c r="BX118" s="241" t="str">
        <f t="shared" si="364"/>
        <v/>
      </c>
      <c r="BY118" s="241" t="str">
        <f t="shared" si="364"/>
        <v/>
      </c>
      <c r="BZ118" s="241" t="str">
        <f t="shared" si="364"/>
        <v/>
      </c>
      <c r="CA118" s="241" t="str">
        <f t="shared" si="364"/>
        <v/>
      </c>
      <c r="CB118" s="241" t="str">
        <f t="shared" si="364"/>
        <v/>
      </c>
    </row>
    <row r="119" spans="1:80" s="242" customFormat="1">
      <c r="A119" s="230" t="s">
        <v>265</v>
      </c>
      <c r="B119" s="231" t="s">
        <v>231</v>
      </c>
      <c r="C119" s="349"/>
      <c r="D119" s="350"/>
      <c r="E119" s="232" t="s">
        <v>228</v>
      </c>
      <c r="F119" s="356" t="s">
        <v>226</v>
      </c>
      <c r="G119" s="357"/>
      <c r="H119" s="233" t="s">
        <v>188</v>
      </c>
      <c r="I119" s="234">
        <v>160</v>
      </c>
      <c r="J119" s="235">
        <v>274.11227036665986</v>
      </c>
      <c r="K119" s="236">
        <v>0</v>
      </c>
      <c r="L119" s="237">
        <v>4385796.3258665577</v>
      </c>
      <c r="M119" s="234">
        <v>1998</v>
      </c>
      <c r="N119" s="238">
        <v>50</v>
      </c>
      <c r="O119" s="237">
        <v>3070057.4281065902</v>
      </c>
      <c r="P119" s="239">
        <f t="shared" si="350"/>
        <v>87715.926517331158</v>
      </c>
      <c r="Q119" s="239">
        <f t="shared" si="351"/>
        <v>61401.148562131806</v>
      </c>
      <c r="R119" s="240"/>
      <c r="S119" s="238">
        <f t="shared" si="352"/>
        <v>2048</v>
      </c>
      <c r="T119" s="238">
        <f t="shared" ref="T119:AB119" si="365">S119+$N$119</f>
        <v>2098</v>
      </c>
      <c r="U119" s="238">
        <f t="shared" si="365"/>
        <v>2148</v>
      </c>
      <c r="V119" s="238">
        <f t="shared" si="365"/>
        <v>2198</v>
      </c>
      <c r="W119" s="238">
        <f t="shared" si="365"/>
        <v>2248</v>
      </c>
      <c r="X119" s="238">
        <f t="shared" si="365"/>
        <v>2298</v>
      </c>
      <c r="Y119" s="238">
        <f t="shared" si="365"/>
        <v>2348</v>
      </c>
      <c r="Z119" s="238">
        <f t="shared" si="365"/>
        <v>2398</v>
      </c>
      <c r="AA119" s="238">
        <f t="shared" si="365"/>
        <v>2448</v>
      </c>
      <c r="AB119" s="238">
        <f t="shared" si="365"/>
        <v>2498</v>
      </c>
      <c r="AC119" s="240"/>
      <c r="AD119" s="241" t="str">
        <f t="shared" ref="AD119:AS126" si="366">IF(ISERROR(HLOOKUP(AD$2,$S119:$AB119,1,FALSE)),"",$L119)</f>
        <v/>
      </c>
      <c r="AE119" s="241" t="str">
        <f t="shared" si="364"/>
        <v/>
      </c>
      <c r="AF119" s="241" t="str">
        <f t="shared" si="364"/>
        <v/>
      </c>
      <c r="AG119" s="241" t="str">
        <f t="shared" si="364"/>
        <v/>
      </c>
      <c r="AH119" s="241" t="str">
        <f t="shared" si="364"/>
        <v/>
      </c>
      <c r="AI119" s="241" t="str">
        <f t="shared" si="364"/>
        <v/>
      </c>
      <c r="AJ119" s="241" t="str">
        <f t="shared" si="364"/>
        <v/>
      </c>
      <c r="AK119" s="241" t="str">
        <f t="shared" si="364"/>
        <v/>
      </c>
      <c r="AL119" s="241" t="str">
        <f t="shared" si="364"/>
        <v/>
      </c>
      <c r="AM119" s="241" t="str">
        <f t="shared" si="364"/>
        <v/>
      </c>
      <c r="AN119" s="241" t="str">
        <f t="shared" si="364"/>
        <v/>
      </c>
      <c r="AO119" s="241" t="str">
        <f t="shared" si="364"/>
        <v/>
      </c>
      <c r="AP119" s="241" t="str">
        <f t="shared" si="364"/>
        <v/>
      </c>
      <c r="AQ119" s="241" t="str">
        <f t="shared" si="364"/>
        <v/>
      </c>
      <c r="AR119" s="241" t="str">
        <f t="shared" si="364"/>
        <v/>
      </c>
      <c r="AS119" s="241" t="str">
        <f t="shared" si="364"/>
        <v/>
      </c>
      <c r="AT119" s="241" t="str">
        <f t="shared" si="364"/>
        <v/>
      </c>
      <c r="AU119" s="241" t="str">
        <f t="shared" si="364"/>
        <v/>
      </c>
      <c r="AV119" s="241" t="str">
        <f t="shared" si="364"/>
        <v/>
      </c>
      <c r="AW119" s="241" t="str">
        <f t="shared" si="364"/>
        <v/>
      </c>
      <c r="AX119" s="241" t="str">
        <f t="shared" si="364"/>
        <v/>
      </c>
      <c r="AY119" s="241" t="str">
        <f t="shared" si="364"/>
        <v/>
      </c>
      <c r="AZ119" s="241" t="str">
        <f t="shared" si="364"/>
        <v/>
      </c>
      <c r="BA119" s="241" t="str">
        <f t="shared" si="364"/>
        <v/>
      </c>
      <c r="BB119" s="241" t="str">
        <f t="shared" si="364"/>
        <v/>
      </c>
      <c r="BC119" s="241" t="str">
        <f t="shared" si="364"/>
        <v/>
      </c>
      <c r="BD119" s="241" t="str">
        <f t="shared" si="364"/>
        <v/>
      </c>
      <c r="BE119" s="241" t="str">
        <f t="shared" si="364"/>
        <v/>
      </c>
      <c r="BF119" s="241" t="str">
        <f t="shared" si="364"/>
        <v/>
      </c>
      <c r="BG119" s="241" t="str">
        <f t="shared" si="364"/>
        <v/>
      </c>
      <c r="BH119" s="241" t="str">
        <f t="shared" si="364"/>
        <v/>
      </c>
      <c r="BI119" s="241" t="str">
        <f t="shared" si="364"/>
        <v/>
      </c>
      <c r="BJ119" s="241" t="str">
        <f t="shared" si="364"/>
        <v/>
      </c>
      <c r="BK119" s="241" t="str">
        <f t="shared" si="364"/>
        <v/>
      </c>
      <c r="BL119" s="241" t="str">
        <f t="shared" si="364"/>
        <v/>
      </c>
      <c r="BM119" s="241">
        <f t="shared" si="364"/>
        <v>4385796.3258665577</v>
      </c>
      <c r="BN119" s="241" t="str">
        <f t="shared" si="364"/>
        <v/>
      </c>
      <c r="BO119" s="241" t="str">
        <f t="shared" si="364"/>
        <v/>
      </c>
      <c r="BP119" s="241" t="str">
        <f t="shared" si="364"/>
        <v/>
      </c>
      <c r="BQ119" s="241" t="str">
        <f t="shared" si="364"/>
        <v/>
      </c>
      <c r="BR119" s="241" t="str">
        <f t="shared" si="364"/>
        <v/>
      </c>
      <c r="BS119" s="241" t="str">
        <f t="shared" si="364"/>
        <v/>
      </c>
      <c r="BT119" s="241" t="str">
        <f t="shared" si="364"/>
        <v/>
      </c>
      <c r="BU119" s="241" t="str">
        <f t="shared" si="364"/>
        <v/>
      </c>
      <c r="BV119" s="241" t="str">
        <f t="shared" si="364"/>
        <v/>
      </c>
      <c r="BW119" s="241" t="str">
        <f t="shared" si="364"/>
        <v/>
      </c>
      <c r="BX119" s="241" t="str">
        <f t="shared" si="364"/>
        <v/>
      </c>
      <c r="BY119" s="241" t="str">
        <f t="shared" si="364"/>
        <v/>
      </c>
      <c r="BZ119" s="241" t="str">
        <f t="shared" si="364"/>
        <v/>
      </c>
      <c r="CA119" s="241" t="str">
        <f t="shared" si="364"/>
        <v/>
      </c>
      <c r="CB119" s="241" t="str">
        <f t="shared" si="364"/>
        <v/>
      </c>
    </row>
    <row r="120" spans="1:80" s="242" customFormat="1">
      <c r="A120" s="230" t="s">
        <v>266</v>
      </c>
      <c r="B120" s="231" t="s">
        <v>232</v>
      </c>
      <c r="C120" s="349"/>
      <c r="D120" s="350"/>
      <c r="E120" s="232" t="s">
        <v>228</v>
      </c>
      <c r="F120" s="356" t="s">
        <v>226</v>
      </c>
      <c r="G120" s="357"/>
      <c r="H120" s="233" t="s">
        <v>192</v>
      </c>
      <c r="I120" s="234">
        <v>300</v>
      </c>
      <c r="J120" s="235">
        <v>70.056150405126999</v>
      </c>
      <c r="K120" s="236">
        <v>0</v>
      </c>
      <c r="L120" s="237">
        <v>2942358.317015334</v>
      </c>
      <c r="M120" s="234">
        <v>1984</v>
      </c>
      <c r="N120" s="238">
        <v>50</v>
      </c>
      <c r="O120" s="237">
        <v>1235790.4931464402</v>
      </c>
      <c r="P120" s="239">
        <f t="shared" si="350"/>
        <v>58847.166340306678</v>
      </c>
      <c r="Q120" s="239">
        <f t="shared" si="351"/>
        <v>24715.809862928803</v>
      </c>
      <c r="R120" s="240"/>
      <c r="S120" s="238">
        <f t="shared" si="352"/>
        <v>2034</v>
      </c>
      <c r="T120" s="238">
        <f t="shared" ref="T120:AB120" si="367">S120+$N$120</f>
        <v>2084</v>
      </c>
      <c r="U120" s="238">
        <f t="shared" si="367"/>
        <v>2134</v>
      </c>
      <c r="V120" s="238">
        <f t="shared" si="367"/>
        <v>2184</v>
      </c>
      <c r="W120" s="238">
        <f t="shared" si="367"/>
        <v>2234</v>
      </c>
      <c r="X120" s="238">
        <f t="shared" si="367"/>
        <v>2284</v>
      </c>
      <c r="Y120" s="238">
        <f t="shared" si="367"/>
        <v>2334</v>
      </c>
      <c r="Z120" s="238">
        <f t="shared" si="367"/>
        <v>2384</v>
      </c>
      <c r="AA120" s="238">
        <f t="shared" si="367"/>
        <v>2434</v>
      </c>
      <c r="AB120" s="238">
        <f t="shared" si="367"/>
        <v>2484</v>
      </c>
      <c r="AC120" s="240"/>
      <c r="AD120" s="241" t="str">
        <f t="shared" si="366"/>
        <v/>
      </c>
      <c r="AE120" s="241" t="str">
        <f t="shared" si="364"/>
        <v/>
      </c>
      <c r="AF120" s="241" t="str">
        <f t="shared" si="364"/>
        <v/>
      </c>
      <c r="AG120" s="241" t="str">
        <f t="shared" si="364"/>
        <v/>
      </c>
      <c r="AH120" s="241" t="str">
        <f t="shared" si="364"/>
        <v/>
      </c>
      <c r="AI120" s="241" t="str">
        <f t="shared" si="364"/>
        <v/>
      </c>
      <c r="AJ120" s="241" t="str">
        <f t="shared" si="364"/>
        <v/>
      </c>
      <c r="AK120" s="241" t="str">
        <f t="shared" si="364"/>
        <v/>
      </c>
      <c r="AL120" s="241" t="str">
        <f t="shared" si="364"/>
        <v/>
      </c>
      <c r="AM120" s="241" t="str">
        <f t="shared" si="364"/>
        <v/>
      </c>
      <c r="AN120" s="241" t="str">
        <f t="shared" si="364"/>
        <v/>
      </c>
      <c r="AO120" s="241" t="str">
        <f t="shared" si="364"/>
        <v/>
      </c>
      <c r="AP120" s="241" t="str">
        <f t="shared" si="364"/>
        <v/>
      </c>
      <c r="AQ120" s="241" t="str">
        <f t="shared" si="364"/>
        <v/>
      </c>
      <c r="AR120" s="241" t="str">
        <f t="shared" si="364"/>
        <v/>
      </c>
      <c r="AS120" s="241" t="str">
        <f t="shared" si="364"/>
        <v/>
      </c>
      <c r="AT120" s="241" t="str">
        <f t="shared" si="364"/>
        <v/>
      </c>
      <c r="AU120" s="241" t="str">
        <f t="shared" si="364"/>
        <v/>
      </c>
      <c r="AV120" s="241" t="str">
        <f t="shared" si="364"/>
        <v/>
      </c>
      <c r="AW120" s="241" t="str">
        <f t="shared" si="364"/>
        <v/>
      </c>
      <c r="AX120" s="241" t="str">
        <f t="shared" si="364"/>
        <v/>
      </c>
      <c r="AY120" s="241">
        <f t="shared" si="364"/>
        <v>2942358.317015334</v>
      </c>
      <c r="AZ120" s="241" t="str">
        <f t="shared" si="364"/>
        <v/>
      </c>
      <c r="BA120" s="241" t="str">
        <f t="shared" si="364"/>
        <v/>
      </c>
      <c r="BB120" s="241" t="str">
        <f t="shared" si="364"/>
        <v/>
      </c>
      <c r="BC120" s="241" t="str">
        <f t="shared" si="364"/>
        <v/>
      </c>
      <c r="BD120" s="241" t="str">
        <f t="shared" si="364"/>
        <v/>
      </c>
      <c r="BE120" s="241" t="str">
        <f t="shared" si="364"/>
        <v/>
      </c>
      <c r="BF120" s="241" t="str">
        <f t="shared" si="364"/>
        <v/>
      </c>
      <c r="BG120" s="241" t="str">
        <f t="shared" si="364"/>
        <v/>
      </c>
      <c r="BH120" s="241" t="str">
        <f t="shared" si="364"/>
        <v/>
      </c>
      <c r="BI120" s="241" t="str">
        <f t="shared" si="364"/>
        <v/>
      </c>
      <c r="BJ120" s="241" t="str">
        <f t="shared" si="364"/>
        <v/>
      </c>
      <c r="BK120" s="241" t="str">
        <f t="shared" si="364"/>
        <v/>
      </c>
      <c r="BL120" s="241" t="str">
        <f t="shared" si="364"/>
        <v/>
      </c>
      <c r="BM120" s="241" t="str">
        <f t="shared" si="364"/>
        <v/>
      </c>
      <c r="BN120" s="241" t="str">
        <f t="shared" si="364"/>
        <v/>
      </c>
      <c r="BO120" s="241" t="str">
        <f t="shared" si="364"/>
        <v/>
      </c>
      <c r="BP120" s="241" t="str">
        <f t="shared" si="364"/>
        <v/>
      </c>
      <c r="BQ120" s="241" t="str">
        <f t="shared" si="364"/>
        <v/>
      </c>
      <c r="BR120" s="241" t="str">
        <f t="shared" si="364"/>
        <v/>
      </c>
      <c r="BS120" s="241" t="str">
        <f t="shared" si="364"/>
        <v/>
      </c>
      <c r="BT120" s="241" t="str">
        <f t="shared" si="364"/>
        <v/>
      </c>
      <c r="BU120" s="241" t="str">
        <f t="shared" si="364"/>
        <v/>
      </c>
      <c r="BV120" s="241" t="str">
        <f t="shared" si="364"/>
        <v/>
      </c>
      <c r="BW120" s="241" t="str">
        <f t="shared" si="364"/>
        <v/>
      </c>
      <c r="BX120" s="241" t="str">
        <f t="shared" si="364"/>
        <v/>
      </c>
      <c r="BY120" s="241" t="str">
        <f t="shared" si="364"/>
        <v/>
      </c>
      <c r="BZ120" s="241" t="str">
        <f t="shared" si="364"/>
        <v/>
      </c>
      <c r="CA120" s="241" t="str">
        <f t="shared" si="364"/>
        <v/>
      </c>
      <c r="CB120" s="241" t="str">
        <f t="shared" si="364"/>
        <v/>
      </c>
    </row>
    <row r="121" spans="1:80" s="242" customFormat="1" ht="13.5" customHeight="1">
      <c r="A121" s="230" t="s">
        <v>267</v>
      </c>
      <c r="B121" s="231" t="s">
        <v>236</v>
      </c>
      <c r="C121" s="349"/>
      <c r="D121" s="350"/>
      <c r="E121" s="232" t="s">
        <v>228</v>
      </c>
      <c r="F121" s="356" t="s">
        <v>226</v>
      </c>
      <c r="G121" s="357"/>
      <c r="H121" s="233" t="s">
        <v>192</v>
      </c>
      <c r="I121" s="234">
        <v>200</v>
      </c>
      <c r="J121" s="235">
        <v>336.30304721332277</v>
      </c>
      <c r="K121" s="236">
        <v>0</v>
      </c>
      <c r="L121" s="237">
        <v>10587156.229322614</v>
      </c>
      <c r="M121" s="234">
        <v>1989</v>
      </c>
      <c r="N121" s="238">
        <v>50</v>
      </c>
      <c r="O121" s="237">
        <v>5505321.2392477598</v>
      </c>
      <c r="P121" s="239">
        <f t="shared" si="350"/>
        <v>211743.12458645229</v>
      </c>
      <c r="Q121" s="239">
        <f t="shared" si="351"/>
        <v>110106.42478495519</v>
      </c>
      <c r="R121" s="240"/>
      <c r="S121" s="238">
        <f t="shared" si="352"/>
        <v>2039</v>
      </c>
      <c r="T121" s="238">
        <f t="shared" ref="T121:AB121" si="368">S121+$N$120</f>
        <v>2089</v>
      </c>
      <c r="U121" s="238">
        <f t="shared" si="368"/>
        <v>2139</v>
      </c>
      <c r="V121" s="238">
        <f t="shared" si="368"/>
        <v>2189</v>
      </c>
      <c r="W121" s="238">
        <f t="shared" si="368"/>
        <v>2239</v>
      </c>
      <c r="X121" s="238">
        <f t="shared" si="368"/>
        <v>2289</v>
      </c>
      <c r="Y121" s="238">
        <f t="shared" si="368"/>
        <v>2339</v>
      </c>
      <c r="Z121" s="238">
        <f t="shared" si="368"/>
        <v>2389</v>
      </c>
      <c r="AA121" s="238">
        <f t="shared" si="368"/>
        <v>2439</v>
      </c>
      <c r="AB121" s="238">
        <f t="shared" si="368"/>
        <v>2489</v>
      </c>
      <c r="AC121" s="240"/>
      <c r="AD121" s="241" t="str">
        <f t="shared" si="366"/>
        <v/>
      </c>
      <c r="AE121" s="241" t="str">
        <f t="shared" si="364"/>
        <v/>
      </c>
      <c r="AF121" s="241" t="str">
        <f t="shared" si="364"/>
        <v/>
      </c>
      <c r="AG121" s="241" t="str">
        <f t="shared" si="364"/>
        <v/>
      </c>
      <c r="AH121" s="241" t="str">
        <f t="shared" si="364"/>
        <v/>
      </c>
      <c r="AI121" s="241" t="str">
        <f t="shared" si="364"/>
        <v/>
      </c>
      <c r="AJ121" s="241" t="str">
        <f t="shared" si="364"/>
        <v/>
      </c>
      <c r="AK121" s="241" t="str">
        <f t="shared" si="364"/>
        <v/>
      </c>
      <c r="AL121" s="241" t="str">
        <f t="shared" si="364"/>
        <v/>
      </c>
      <c r="AM121" s="241" t="str">
        <f t="shared" si="364"/>
        <v/>
      </c>
      <c r="AN121" s="241" t="str">
        <f t="shared" si="364"/>
        <v/>
      </c>
      <c r="AO121" s="241" t="str">
        <f t="shared" si="364"/>
        <v/>
      </c>
      <c r="AP121" s="241" t="str">
        <f t="shared" si="364"/>
        <v/>
      </c>
      <c r="AQ121" s="241" t="str">
        <f t="shared" si="364"/>
        <v/>
      </c>
      <c r="AR121" s="241" t="str">
        <f t="shared" si="364"/>
        <v/>
      </c>
      <c r="AS121" s="241" t="str">
        <f t="shared" si="364"/>
        <v/>
      </c>
      <c r="AT121" s="241" t="str">
        <f t="shared" si="364"/>
        <v/>
      </c>
      <c r="AU121" s="241" t="str">
        <f t="shared" si="364"/>
        <v/>
      </c>
      <c r="AV121" s="241" t="str">
        <f t="shared" si="364"/>
        <v/>
      </c>
      <c r="AW121" s="241" t="str">
        <f t="shared" si="364"/>
        <v/>
      </c>
      <c r="AX121" s="241" t="str">
        <f t="shared" si="364"/>
        <v/>
      </c>
      <c r="AY121" s="241" t="str">
        <f t="shared" si="364"/>
        <v/>
      </c>
      <c r="AZ121" s="241" t="str">
        <f t="shared" si="364"/>
        <v/>
      </c>
      <c r="BA121" s="241" t="str">
        <f t="shared" si="364"/>
        <v/>
      </c>
      <c r="BB121" s="241" t="str">
        <f t="shared" si="364"/>
        <v/>
      </c>
      <c r="BC121" s="241" t="str">
        <f t="shared" si="364"/>
        <v/>
      </c>
      <c r="BD121" s="241">
        <f t="shared" si="364"/>
        <v>10587156.229322614</v>
      </c>
      <c r="BE121" s="241" t="str">
        <f t="shared" si="364"/>
        <v/>
      </c>
      <c r="BF121" s="241" t="str">
        <f t="shared" si="364"/>
        <v/>
      </c>
      <c r="BG121" s="241" t="str">
        <f t="shared" si="364"/>
        <v/>
      </c>
      <c r="BH121" s="241" t="str">
        <f t="shared" si="364"/>
        <v/>
      </c>
      <c r="BI121" s="241" t="str">
        <f t="shared" si="364"/>
        <v/>
      </c>
      <c r="BJ121" s="241" t="str">
        <f t="shared" si="364"/>
        <v/>
      </c>
      <c r="BK121" s="241" t="str">
        <f t="shared" si="364"/>
        <v/>
      </c>
      <c r="BL121" s="241" t="str">
        <f t="shared" si="364"/>
        <v/>
      </c>
      <c r="BM121" s="241" t="str">
        <f t="shared" si="364"/>
        <v/>
      </c>
      <c r="BN121" s="241" t="str">
        <f t="shared" si="364"/>
        <v/>
      </c>
      <c r="BO121" s="241" t="str">
        <f t="shared" si="364"/>
        <v/>
      </c>
      <c r="BP121" s="241" t="str">
        <f t="shared" si="364"/>
        <v/>
      </c>
      <c r="BQ121" s="241" t="str">
        <f t="shared" si="364"/>
        <v/>
      </c>
      <c r="BR121" s="241" t="str">
        <f t="shared" si="364"/>
        <v/>
      </c>
      <c r="BS121" s="241" t="str">
        <f t="shared" si="364"/>
        <v/>
      </c>
      <c r="BT121" s="241" t="str">
        <f t="shared" si="364"/>
        <v/>
      </c>
      <c r="BU121" s="241" t="str">
        <f t="shared" si="364"/>
        <v/>
      </c>
      <c r="BV121" s="241" t="str">
        <f t="shared" si="364"/>
        <v/>
      </c>
      <c r="BW121" s="241" t="str">
        <f t="shared" si="364"/>
        <v/>
      </c>
      <c r="BX121" s="241" t="str">
        <f t="shared" si="364"/>
        <v/>
      </c>
      <c r="BY121" s="241" t="str">
        <f t="shared" si="364"/>
        <v/>
      </c>
      <c r="BZ121" s="241" t="str">
        <f t="shared" si="364"/>
        <v/>
      </c>
      <c r="CA121" s="241" t="str">
        <f t="shared" si="364"/>
        <v/>
      </c>
      <c r="CB121" s="241" t="str">
        <f t="shared" si="364"/>
        <v/>
      </c>
    </row>
    <row r="122" spans="1:80" s="242" customFormat="1">
      <c r="A122" s="230" t="s">
        <v>268</v>
      </c>
      <c r="B122" s="231" t="s">
        <v>237</v>
      </c>
      <c r="C122" s="349"/>
      <c r="D122" s="350"/>
      <c r="E122" s="232" t="s">
        <v>228</v>
      </c>
      <c r="F122" s="356" t="s">
        <v>227</v>
      </c>
      <c r="G122" s="357"/>
      <c r="H122" s="233" t="s">
        <v>192</v>
      </c>
      <c r="I122" s="234">
        <v>200</v>
      </c>
      <c r="J122" s="235">
        <v>21.2</v>
      </c>
      <c r="K122" s="243">
        <v>2</v>
      </c>
      <c r="L122" s="237">
        <v>254400</v>
      </c>
      <c r="M122" s="234">
        <v>1984</v>
      </c>
      <c r="N122" s="238">
        <v>50</v>
      </c>
      <c r="O122" s="237">
        <v>106848</v>
      </c>
      <c r="P122" s="239">
        <f t="shared" si="350"/>
        <v>5088</v>
      </c>
      <c r="Q122" s="239">
        <f t="shared" si="351"/>
        <v>2136.96</v>
      </c>
      <c r="R122" s="240"/>
      <c r="S122" s="238">
        <f t="shared" si="352"/>
        <v>2034</v>
      </c>
      <c r="T122" s="238">
        <f t="shared" ref="T122" si="369">S122+$N$118</f>
        <v>2084</v>
      </c>
      <c r="U122" s="238">
        <f t="shared" ref="U122" si="370">T122+$N$118</f>
        <v>2134</v>
      </c>
      <c r="V122" s="238">
        <f t="shared" ref="V122" si="371">U122+$N$118</f>
        <v>2184</v>
      </c>
      <c r="W122" s="238">
        <f t="shared" ref="W122" si="372">V122+$N$118</f>
        <v>2234</v>
      </c>
      <c r="X122" s="238">
        <f t="shared" ref="X122" si="373">W122+$N$118</f>
        <v>2284</v>
      </c>
      <c r="Y122" s="238">
        <f t="shared" ref="Y122" si="374">X122+$N$118</f>
        <v>2334</v>
      </c>
      <c r="Z122" s="238">
        <f t="shared" ref="Z122" si="375">Y122+$N$118</f>
        <v>2384</v>
      </c>
      <c r="AA122" s="238">
        <f t="shared" ref="AA122" si="376">Z122+$N$118</f>
        <v>2434</v>
      </c>
      <c r="AB122" s="238">
        <f t="shared" ref="AB122" si="377">AA122+$N$118</f>
        <v>2484</v>
      </c>
      <c r="AC122" s="240"/>
      <c r="AD122" s="241" t="str">
        <f>IF(ISERROR(HLOOKUP(AD$2,$S122:$AB122,1,FALSE)),"",$L122)</f>
        <v/>
      </c>
      <c r="AE122" s="241" t="str">
        <f t="shared" si="364"/>
        <v/>
      </c>
      <c r="AF122" s="241" t="str">
        <f t="shared" si="364"/>
        <v/>
      </c>
      <c r="AG122" s="241" t="str">
        <f t="shared" si="364"/>
        <v/>
      </c>
      <c r="AH122" s="241" t="str">
        <f t="shared" si="364"/>
        <v/>
      </c>
      <c r="AI122" s="241" t="str">
        <f t="shared" si="364"/>
        <v/>
      </c>
      <c r="AJ122" s="241" t="str">
        <f t="shared" si="364"/>
        <v/>
      </c>
      <c r="AK122" s="241" t="str">
        <f t="shared" si="364"/>
        <v/>
      </c>
      <c r="AL122" s="241" t="str">
        <f t="shared" si="364"/>
        <v/>
      </c>
      <c r="AM122" s="241" t="str">
        <f t="shared" si="364"/>
        <v/>
      </c>
      <c r="AN122" s="241" t="str">
        <f t="shared" si="364"/>
        <v/>
      </c>
      <c r="AO122" s="241" t="str">
        <f t="shared" si="364"/>
        <v/>
      </c>
      <c r="AP122" s="241" t="str">
        <f t="shared" si="364"/>
        <v/>
      </c>
      <c r="AQ122" s="241" t="str">
        <f t="shared" si="364"/>
        <v/>
      </c>
      <c r="AR122" s="241" t="str">
        <f t="shared" si="364"/>
        <v/>
      </c>
      <c r="AS122" s="241" t="str">
        <f t="shared" si="364"/>
        <v/>
      </c>
      <c r="AT122" s="241" t="str">
        <f t="shared" si="364"/>
        <v/>
      </c>
      <c r="AU122" s="241" t="str">
        <f t="shared" si="364"/>
        <v/>
      </c>
      <c r="AV122" s="241" t="str">
        <f t="shared" si="364"/>
        <v/>
      </c>
      <c r="AW122" s="241" t="str">
        <f t="shared" si="364"/>
        <v/>
      </c>
      <c r="AX122" s="241" t="str">
        <f t="shared" si="364"/>
        <v/>
      </c>
      <c r="AY122" s="241">
        <f t="shared" si="364"/>
        <v>254400</v>
      </c>
      <c r="AZ122" s="241" t="str">
        <f t="shared" si="364"/>
        <v/>
      </c>
      <c r="BA122" s="241" t="str">
        <f t="shared" si="364"/>
        <v/>
      </c>
      <c r="BB122" s="241" t="str">
        <f t="shared" si="364"/>
        <v/>
      </c>
      <c r="BC122" s="241" t="str">
        <f t="shared" si="364"/>
        <v/>
      </c>
      <c r="BD122" s="241" t="str">
        <f t="shared" si="364"/>
        <v/>
      </c>
      <c r="BE122" s="241" t="str">
        <f t="shared" si="364"/>
        <v/>
      </c>
      <c r="BF122" s="241" t="str">
        <f t="shared" si="364"/>
        <v/>
      </c>
      <c r="BG122" s="241" t="str">
        <f t="shared" si="364"/>
        <v/>
      </c>
      <c r="BH122" s="241" t="str">
        <f t="shared" si="364"/>
        <v/>
      </c>
      <c r="BI122" s="241" t="str">
        <f t="shared" si="364"/>
        <v/>
      </c>
      <c r="BJ122" s="241" t="str">
        <f t="shared" si="364"/>
        <v/>
      </c>
      <c r="BK122" s="241" t="str">
        <f t="shared" si="364"/>
        <v/>
      </c>
      <c r="BL122" s="241" t="str">
        <f t="shared" si="364"/>
        <v/>
      </c>
      <c r="BM122" s="241" t="str">
        <f t="shared" si="364"/>
        <v/>
      </c>
      <c r="BN122" s="241" t="str">
        <f t="shared" si="364"/>
        <v/>
      </c>
      <c r="BO122" s="241" t="str">
        <f t="shared" si="364"/>
        <v/>
      </c>
      <c r="BP122" s="241" t="str">
        <f t="shared" si="364"/>
        <v/>
      </c>
      <c r="BQ122" s="241" t="str">
        <f t="shared" si="364"/>
        <v/>
      </c>
      <c r="BR122" s="241" t="str">
        <f t="shared" si="364"/>
        <v/>
      </c>
      <c r="BS122" s="241" t="str">
        <f t="shared" si="364"/>
        <v/>
      </c>
      <c r="BT122" s="241" t="str">
        <f t="shared" si="364"/>
        <v/>
      </c>
      <c r="BU122" s="241" t="str">
        <f t="shared" si="364"/>
        <v/>
      </c>
      <c r="BV122" s="241" t="str">
        <f t="shared" si="364"/>
        <v/>
      </c>
      <c r="BW122" s="241" t="str">
        <f t="shared" si="364"/>
        <v/>
      </c>
      <c r="BX122" s="241" t="str">
        <f t="shared" si="364"/>
        <v/>
      </c>
      <c r="BY122" s="241" t="str">
        <f t="shared" si="364"/>
        <v/>
      </c>
      <c r="BZ122" s="241" t="str">
        <f t="shared" si="364"/>
        <v/>
      </c>
      <c r="CA122" s="241" t="str">
        <f t="shared" si="364"/>
        <v/>
      </c>
      <c r="CB122" s="241" t="str">
        <f t="shared" si="364"/>
        <v/>
      </c>
    </row>
    <row r="123" spans="1:80" s="242" customFormat="1">
      <c r="A123" s="230" t="s">
        <v>269</v>
      </c>
      <c r="B123" s="231" t="s">
        <v>238</v>
      </c>
      <c r="C123" s="349"/>
      <c r="D123" s="350"/>
      <c r="E123" s="232" t="s">
        <v>228</v>
      </c>
      <c r="F123" s="356" t="s">
        <v>227</v>
      </c>
      <c r="G123" s="357"/>
      <c r="H123" s="233" t="s">
        <v>192</v>
      </c>
      <c r="I123" s="234">
        <v>200</v>
      </c>
      <c r="J123" s="235">
        <v>29.35</v>
      </c>
      <c r="K123" s="236">
        <v>3</v>
      </c>
      <c r="L123" s="237">
        <v>352200</v>
      </c>
      <c r="M123" s="234">
        <v>1989</v>
      </c>
      <c r="N123" s="238">
        <v>50</v>
      </c>
      <c r="O123" s="237">
        <v>183144</v>
      </c>
      <c r="P123" s="239">
        <f t="shared" si="350"/>
        <v>7044</v>
      </c>
      <c r="Q123" s="239">
        <f t="shared" si="351"/>
        <v>3662.88</v>
      </c>
      <c r="R123" s="240"/>
      <c r="S123" s="238">
        <f t="shared" si="352"/>
        <v>2039</v>
      </c>
      <c r="T123" s="238">
        <f t="shared" ref="T123" si="378">S123+$N$119</f>
        <v>2089</v>
      </c>
      <c r="U123" s="238">
        <f t="shared" ref="U123" si="379">T123+$N$119</f>
        <v>2139</v>
      </c>
      <c r="V123" s="238">
        <f t="shared" ref="V123" si="380">U123+$N$119</f>
        <v>2189</v>
      </c>
      <c r="W123" s="238">
        <f t="shared" ref="W123" si="381">V123+$N$119</f>
        <v>2239</v>
      </c>
      <c r="X123" s="238">
        <f t="shared" ref="X123" si="382">W123+$N$119</f>
        <v>2289</v>
      </c>
      <c r="Y123" s="238">
        <f t="shared" ref="Y123" si="383">X123+$N$119</f>
        <v>2339</v>
      </c>
      <c r="Z123" s="238">
        <f t="shared" ref="Z123" si="384">Y123+$N$119</f>
        <v>2389</v>
      </c>
      <c r="AA123" s="238">
        <f t="shared" ref="AA123" si="385">Z123+$N$119</f>
        <v>2439</v>
      </c>
      <c r="AB123" s="238">
        <f t="shared" ref="AB123" si="386">AA123+$N$119</f>
        <v>2489</v>
      </c>
      <c r="AC123" s="240"/>
      <c r="AD123" s="241" t="str">
        <f t="shared" si="366"/>
        <v/>
      </c>
      <c r="AE123" s="241" t="str">
        <f t="shared" si="364"/>
        <v/>
      </c>
      <c r="AF123" s="241" t="str">
        <f t="shared" si="364"/>
        <v/>
      </c>
      <c r="AG123" s="241" t="str">
        <f t="shared" si="364"/>
        <v/>
      </c>
      <c r="AH123" s="241" t="str">
        <f t="shared" si="364"/>
        <v/>
      </c>
      <c r="AI123" s="241" t="str">
        <f t="shared" si="364"/>
        <v/>
      </c>
      <c r="AJ123" s="241" t="str">
        <f t="shared" ref="AJ123:CB126" si="387">IF(ISERROR(HLOOKUP(AJ$2,$S123:$AB123,1,FALSE)),"",$L123)</f>
        <v/>
      </c>
      <c r="AK123" s="241" t="str">
        <f t="shared" si="387"/>
        <v/>
      </c>
      <c r="AL123" s="241" t="str">
        <f t="shared" si="387"/>
        <v/>
      </c>
      <c r="AM123" s="241" t="str">
        <f t="shared" si="387"/>
        <v/>
      </c>
      <c r="AN123" s="241" t="str">
        <f t="shared" si="387"/>
        <v/>
      </c>
      <c r="AO123" s="241" t="str">
        <f t="shared" si="387"/>
        <v/>
      </c>
      <c r="AP123" s="241" t="str">
        <f t="shared" si="387"/>
        <v/>
      </c>
      <c r="AQ123" s="241" t="str">
        <f t="shared" si="387"/>
        <v/>
      </c>
      <c r="AR123" s="241" t="str">
        <f t="shared" si="387"/>
        <v/>
      </c>
      <c r="AS123" s="241" t="str">
        <f t="shared" si="387"/>
        <v/>
      </c>
      <c r="AT123" s="241" t="str">
        <f t="shared" si="387"/>
        <v/>
      </c>
      <c r="AU123" s="241" t="str">
        <f t="shared" si="387"/>
        <v/>
      </c>
      <c r="AV123" s="241" t="str">
        <f t="shared" si="387"/>
        <v/>
      </c>
      <c r="AW123" s="241" t="str">
        <f t="shared" si="387"/>
        <v/>
      </c>
      <c r="AX123" s="241" t="str">
        <f t="shared" si="387"/>
        <v/>
      </c>
      <c r="AY123" s="241" t="str">
        <f t="shared" si="387"/>
        <v/>
      </c>
      <c r="AZ123" s="241" t="str">
        <f t="shared" si="387"/>
        <v/>
      </c>
      <c r="BA123" s="241" t="str">
        <f t="shared" si="387"/>
        <v/>
      </c>
      <c r="BB123" s="241" t="str">
        <f t="shared" si="387"/>
        <v/>
      </c>
      <c r="BC123" s="241" t="str">
        <f t="shared" si="387"/>
        <v/>
      </c>
      <c r="BD123" s="241">
        <f t="shared" si="387"/>
        <v>352200</v>
      </c>
      <c r="BE123" s="241" t="str">
        <f t="shared" si="387"/>
        <v/>
      </c>
      <c r="BF123" s="241" t="str">
        <f t="shared" si="387"/>
        <v/>
      </c>
      <c r="BG123" s="241" t="str">
        <f t="shared" si="387"/>
        <v/>
      </c>
      <c r="BH123" s="241" t="str">
        <f t="shared" si="387"/>
        <v/>
      </c>
      <c r="BI123" s="241" t="str">
        <f t="shared" si="387"/>
        <v/>
      </c>
      <c r="BJ123" s="241" t="str">
        <f t="shared" si="387"/>
        <v/>
      </c>
      <c r="BK123" s="241" t="str">
        <f t="shared" si="387"/>
        <v/>
      </c>
      <c r="BL123" s="241" t="str">
        <f t="shared" si="387"/>
        <v/>
      </c>
      <c r="BM123" s="241" t="str">
        <f t="shared" si="387"/>
        <v/>
      </c>
      <c r="BN123" s="241" t="str">
        <f t="shared" si="387"/>
        <v/>
      </c>
      <c r="BO123" s="241" t="str">
        <f t="shared" si="387"/>
        <v/>
      </c>
      <c r="BP123" s="241" t="str">
        <f t="shared" si="387"/>
        <v/>
      </c>
      <c r="BQ123" s="241" t="str">
        <f t="shared" si="387"/>
        <v/>
      </c>
      <c r="BR123" s="241" t="str">
        <f t="shared" si="387"/>
        <v/>
      </c>
      <c r="BS123" s="241" t="str">
        <f t="shared" si="387"/>
        <v/>
      </c>
      <c r="BT123" s="241" t="str">
        <f t="shared" si="387"/>
        <v/>
      </c>
      <c r="BU123" s="241" t="str">
        <f t="shared" si="387"/>
        <v/>
      </c>
      <c r="BV123" s="241" t="str">
        <f t="shared" si="387"/>
        <v/>
      </c>
      <c r="BW123" s="241" t="str">
        <f t="shared" si="387"/>
        <v/>
      </c>
      <c r="BX123" s="241" t="str">
        <f t="shared" si="387"/>
        <v/>
      </c>
      <c r="BY123" s="241" t="str">
        <f t="shared" si="387"/>
        <v/>
      </c>
      <c r="BZ123" s="241" t="str">
        <f t="shared" si="387"/>
        <v/>
      </c>
      <c r="CA123" s="241" t="str">
        <f t="shared" si="387"/>
        <v/>
      </c>
      <c r="CB123" s="241" t="str">
        <f t="shared" si="387"/>
        <v/>
      </c>
    </row>
    <row r="124" spans="1:80" s="242" customFormat="1">
      <c r="A124" s="230" t="s">
        <v>270</v>
      </c>
      <c r="B124" s="231" t="s">
        <v>239</v>
      </c>
      <c r="C124" s="349"/>
      <c r="D124" s="350"/>
      <c r="E124" s="232" t="s">
        <v>228</v>
      </c>
      <c r="F124" s="356" t="s">
        <v>227</v>
      </c>
      <c r="G124" s="357"/>
      <c r="H124" s="233" t="s">
        <v>188</v>
      </c>
      <c r="I124" s="234">
        <v>160</v>
      </c>
      <c r="J124" s="235">
        <v>2586.1435529070422</v>
      </c>
      <c r="K124" s="236">
        <v>273</v>
      </c>
      <c r="L124" s="237">
        <v>32029387.902753718</v>
      </c>
      <c r="M124" s="234">
        <v>1998</v>
      </c>
      <c r="N124" s="238">
        <v>50</v>
      </c>
      <c r="O124" s="237">
        <v>22420571.531927601</v>
      </c>
      <c r="P124" s="239">
        <f t="shared" si="350"/>
        <v>640587.75805507437</v>
      </c>
      <c r="Q124" s="239">
        <f t="shared" si="351"/>
        <v>448411.430638552</v>
      </c>
      <c r="R124" s="240"/>
      <c r="S124" s="238">
        <f t="shared" si="352"/>
        <v>2048</v>
      </c>
      <c r="T124" s="238">
        <f t="shared" ref="T124" si="388">S124+$N$120</f>
        <v>2098</v>
      </c>
      <c r="U124" s="238">
        <f t="shared" ref="U124" si="389">T124+$N$120</f>
        <v>2148</v>
      </c>
      <c r="V124" s="238">
        <f t="shared" ref="V124" si="390">U124+$N$120</f>
        <v>2198</v>
      </c>
      <c r="W124" s="238">
        <f t="shared" ref="W124" si="391">V124+$N$120</f>
        <v>2248</v>
      </c>
      <c r="X124" s="238">
        <f t="shared" ref="X124" si="392">W124+$N$120</f>
        <v>2298</v>
      </c>
      <c r="Y124" s="238">
        <f t="shared" ref="Y124" si="393">X124+$N$120</f>
        <v>2348</v>
      </c>
      <c r="Z124" s="238">
        <f t="shared" ref="Z124" si="394">Y124+$N$120</f>
        <v>2398</v>
      </c>
      <c r="AA124" s="238">
        <f t="shared" ref="AA124" si="395">Z124+$N$120</f>
        <v>2448</v>
      </c>
      <c r="AB124" s="238">
        <f t="shared" ref="AB124" si="396">AA124+$N$120</f>
        <v>2498</v>
      </c>
      <c r="AC124" s="240"/>
      <c r="AD124" s="241" t="str">
        <f t="shared" si="366"/>
        <v/>
      </c>
      <c r="AE124" s="241" t="str">
        <f t="shared" si="366"/>
        <v/>
      </c>
      <c r="AF124" s="241" t="str">
        <f t="shared" si="366"/>
        <v/>
      </c>
      <c r="AG124" s="241" t="str">
        <f t="shared" si="366"/>
        <v/>
      </c>
      <c r="AH124" s="241" t="str">
        <f t="shared" si="366"/>
        <v/>
      </c>
      <c r="AI124" s="241" t="str">
        <f t="shared" si="366"/>
        <v/>
      </c>
      <c r="AJ124" s="241" t="str">
        <f t="shared" si="366"/>
        <v/>
      </c>
      <c r="AK124" s="241" t="str">
        <f t="shared" si="366"/>
        <v/>
      </c>
      <c r="AL124" s="241" t="str">
        <f t="shared" si="366"/>
        <v/>
      </c>
      <c r="AM124" s="241" t="str">
        <f t="shared" si="366"/>
        <v/>
      </c>
      <c r="AN124" s="241" t="str">
        <f t="shared" si="366"/>
        <v/>
      </c>
      <c r="AO124" s="241" t="str">
        <f t="shared" si="366"/>
        <v/>
      </c>
      <c r="AP124" s="241" t="str">
        <f t="shared" si="366"/>
        <v/>
      </c>
      <c r="AQ124" s="241" t="str">
        <f t="shared" si="366"/>
        <v/>
      </c>
      <c r="AR124" s="241" t="str">
        <f t="shared" si="366"/>
        <v/>
      </c>
      <c r="AS124" s="241" t="str">
        <f t="shared" si="366"/>
        <v/>
      </c>
      <c r="AT124" s="241" t="str">
        <f t="shared" si="387"/>
        <v/>
      </c>
      <c r="AU124" s="241" t="str">
        <f t="shared" si="387"/>
        <v/>
      </c>
      <c r="AV124" s="241" t="str">
        <f t="shared" si="387"/>
        <v/>
      </c>
      <c r="AW124" s="241" t="str">
        <f t="shared" si="387"/>
        <v/>
      </c>
      <c r="AX124" s="241" t="str">
        <f t="shared" si="387"/>
        <v/>
      </c>
      <c r="AY124" s="241" t="str">
        <f t="shared" si="387"/>
        <v/>
      </c>
      <c r="AZ124" s="241" t="str">
        <f t="shared" si="387"/>
        <v/>
      </c>
      <c r="BA124" s="241" t="str">
        <f t="shared" si="387"/>
        <v/>
      </c>
      <c r="BB124" s="241" t="str">
        <f t="shared" si="387"/>
        <v/>
      </c>
      <c r="BC124" s="241" t="str">
        <f t="shared" si="387"/>
        <v/>
      </c>
      <c r="BD124" s="241" t="str">
        <f t="shared" si="387"/>
        <v/>
      </c>
      <c r="BE124" s="241" t="str">
        <f t="shared" si="387"/>
        <v/>
      </c>
      <c r="BF124" s="241" t="str">
        <f t="shared" si="387"/>
        <v/>
      </c>
      <c r="BG124" s="241" t="str">
        <f t="shared" si="387"/>
        <v/>
      </c>
      <c r="BH124" s="241" t="str">
        <f t="shared" si="387"/>
        <v/>
      </c>
      <c r="BI124" s="241" t="str">
        <f t="shared" si="387"/>
        <v/>
      </c>
      <c r="BJ124" s="241" t="str">
        <f t="shared" si="387"/>
        <v/>
      </c>
      <c r="BK124" s="241" t="str">
        <f t="shared" si="387"/>
        <v/>
      </c>
      <c r="BL124" s="241" t="str">
        <f t="shared" si="387"/>
        <v/>
      </c>
      <c r="BM124" s="241">
        <f t="shared" si="387"/>
        <v>32029387.902753718</v>
      </c>
      <c r="BN124" s="241" t="str">
        <f t="shared" si="387"/>
        <v/>
      </c>
      <c r="BO124" s="241" t="str">
        <f t="shared" si="387"/>
        <v/>
      </c>
      <c r="BP124" s="241" t="str">
        <f t="shared" si="387"/>
        <v/>
      </c>
      <c r="BQ124" s="241" t="str">
        <f t="shared" si="387"/>
        <v/>
      </c>
      <c r="BR124" s="241" t="str">
        <f t="shared" si="387"/>
        <v/>
      </c>
      <c r="BS124" s="241" t="str">
        <f t="shared" si="387"/>
        <v/>
      </c>
      <c r="BT124" s="241" t="str">
        <f t="shared" si="387"/>
        <v/>
      </c>
      <c r="BU124" s="241" t="str">
        <f t="shared" si="387"/>
        <v/>
      </c>
      <c r="BV124" s="241" t="str">
        <f t="shared" si="387"/>
        <v/>
      </c>
      <c r="BW124" s="241" t="str">
        <f t="shared" si="387"/>
        <v/>
      </c>
      <c r="BX124" s="241" t="str">
        <f t="shared" si="387"/>
        <v/>
      </c>
      <c r="BY124" s="241" t="str">
        <f t="shared" si="387"/>
        <v/>
      </c>
      <c r="BZ124" s="241" t="str">
        <f t="shared" si="387"/>
        <v/>
      </c>
      <c r="CA124" s="241" t="str">
        <f t="shared" si="387"/>
        <v/>
      </c>
      <c r="CB124" s="241" t="str">
        <f t="shared" si="387"/>
        <v/>
      </c>
    </row>
    <row r="125" spans="1:80" s="242" customFormat="1">
      <c r="A125" s="230" t="s">
        <v>271</v>
      </c>
      <c r="B125" s="231" t="s">
        <v>233</v>
      </c>
      <c r="C125" s="349"/>
      <c r="D125" s="350"/>
      <c r="E125" s="244" t="s">
        <v>229</v>
      </c>
      <c r="F125" s="356" t="s">
        <v>226</v>
      </c>
      <c r="G125" s="357"/>
      <c r="H125" s="245" t="s">
        <v>225</v>
      </c>
      <c r="I125" s="234">
        <v>200</v>
      </c>
      <c r="J125" s="235">
        <v>1007.5076413217935</v>
      </c>
      <c r="K125" s="243">
        <v>0</v>
      </c>
      <c r="L125" s="237">
        <v>15112614.619826902</v>
      </c>
      <c r="M125" s="234">
        <v>1998</v>
      </c>
      <c r="N125" s="238">
        <v>50</v>
      </c>
      <c r="O125" s="237">
        <v>10578830.23387883</v>
      </c>
      <c r="P125" s="239">
        <f t="shared" si="350"/>
        <v>302252.29239653802</v>
      </c>
      <c r="Q125" s="239">
        <f t="shared" si="351"/>
        <v>211576.6046775766</v>
      </c>
      <c r="R125" s="240"/>
      <c r="S125" s="238">
        <f t="shared" si="352"/>
        <v>2048</v>
      </c>
      <c r="T125" s="238">
        <f t="shared" ref="T125" si="397">S125+$N$118</f>
        <v>2098</v>
      </c>
      <c r="U125" s="238">
        <f t="shared" ref="U125" si="398">T125+$N$118</f>
        <v>2148</v>
      </c>
      <c r="V125" s="238">
        <f t="shared" ref="V125" si="399">U125+$N$118</f>
        <v>2198</v>
      </c>
      <c r="W125" s="238">
        <f t="shared" ref="W125" si="400">V125+$N$118</f>
        <v>2248</v>
      </c>
      <c r="X125" s="238">
        <f t="shared" ref="X125" si="401">W125+$N$118</f>
        <v>2298</v>
      </c>
      <c r="Y125" s="238">
        <f t="shared" ref="Y125" si="402">X125+$N$118</f>
        <v>2348</v>
      </c>
      <c r="Z125" s="238">
        <f t="shared" ref="Z125" si="403">Y125+$N$118</f>
        <v>2398</v>
      </c>
      <c r="AA125" s="238">
        <f t="shared" ref="AA125" si="404">Z125+$N$118</f>
        <v>2448</v>
      </c>
      <c r="AB125" s="238">
        <f t="shared" ref="AB125" si="405">AA125+$N$118</f>
        <v>2498</v>
      </c>
      <c r="AC125" s="240"/>
      <c r="AD125" s="241" t="str">
        <f>IF(ISERROR(HLOOKUP(AD$2,$S125:$AB125,1,FALSE)),"",$L125)</f>
        <v/>
      </c>
      <c r="AE125" s="241" t="str">
        <f t="shared" si="366"/>
        <v/>
      </c>
      <c r="AF125" s="241" t="str">
        <f t="shared" si="366"/>
        <v/>
      </c>
      <c r="AG125" s="241" t="str">
        <f t="shared" si="366"/>
        <v/>
      </c>
      <c r="AH125" s="241" t="str">
        <f t="shared" si="366"/>
        <v/>
      </c>
      <c r="AI125" s="241" t="str">
        <f t="shared" si="366"/>
        <v/>
      </c>
      <c r="AJ125" s="241" t="str">
        <f t="shared" si="366"/>
        <v/>
      </c>
      <c r="AK125" s="241" t="str">
        <f t="shared" si="366"/>
        <v/>
      </c>
      <c r="AL125" s="241" t="str">
        <f t="shared" si="366"/>
        <v/>
      </c>
      <c r="AM125" s="241" t="str">
        <f t="shared" si="366"/>
        <v/>
      </c>
      <c r="AN125" s="241" t="str">
        <f t="shared" si="366"/>
        <v/>
      </c>
      <c r="AO125" s="241" t="str">
        <f t="shared" si="366"/>
        <v/>
      </c>
      <c r="AP125" s="241" t="str">
        <f t="shared" si="366"/>
        <v/>
      </c>
      <c r="AQ125" s="241" t="str">
        <f t="shared" si="366"/>
        <v/>
      </c>
      <c r="AR125" s="241" t="str">
        <f t="shared" si="366"/>
        <v/>
      </c>
      <c r="AS125" s="241" t="str">
        <f t="shared" si="366"/>
        <v/>
      </c>
      <c r="AT125" s="241" t="str">
        <f t="shared" si="387"/>
        <v/>
      </c>
      <c r="AU125" s="241" t="str">
        <f t="shared" si="387"/>
        <v/>
      </c>
      <c r="AV125" s="241" t="str">
        <f t="shared" si="387"/>
        <v/>
      </c>
      <c r="AW125" s="241" t="str">
        <f t="shared" si="387"/>
        <v/>
      </c>
      <c r="AX125" s="241" t="str">
        <f t="shared" si="387"/>
        <v/>
      </c>
      <c r="AY125" s="241" t="str">
        <f t="shared" si="387"/>
        <v/>
      </c>
      <c r="AZ125" s="241" t="str">
        <f t="shared" si="387"/>
        <v/>
      </c>
      <c r="BA125" s="241" t="str">
        <f t="shared" si="387"/>
        <v/>
      </c>
      <c r="BB125" s="241" t="str">
        <f t="shared" si="387"/>
        <v/>
      </c>
      <c r="BC125" s="241" t="str">
        <f t="shared" si="387"/>
        <v/>
      </c>
      <c r="BD125" s="241" t="str">
        <f t="shared" si="387"/>
        <v/>
      </c>
      <c r="BE125" s="241" t="str">
        <f t="shared" si="387"/>
        <v/>
      </c>
      <c r="BF125" s="241" t="str">
        <f t="shared" si="387"/>
        <v/>
      </c>
      <c r="BG125" s="241" t="str">
        <f t="shared" si="387"/>
        <v/>
      </c>
      <c r="BH125" s="241" t="str">
        <f t="shared" si="387"/>
        <v/>
      </c>
      <c r="BI125" s="241" t="str">
        <f t="shared" si="387"/>
        <v/>
      </c>
      <c r="BJ125" s="241" t="str">
        <f t="shared" si="387"/>
        <v/>
      </c>
      <c r="BK125" s="241" t="str">
        <f t="shared" si="387"/>
        <v/>
      </c>
      <c r="BL125" s="241" t="str">
        <f t="shared" si="387"/>
        <v/>
      </c>
      <c r="BM125" s="241">
        <f t="shared" si="387"/>
        <v>15112614.619826902</v>
      </c>
      <c r="BN125" s="241" t="str">
        <f t="shared" si="387"/>
        <v/>
      </c>
      <c r="BO125" s="241" t="str">
        <f t="shared" si="387"/>
        <v/>
      </c>
      <c r="BP125" s="241" t="str">
        <f t="shared" si="387"/>
        <v/>
      </c>
      <c r="BQ125" s="241" t="str">
        <f t="shared" si="387"/>
        <v/>
      </c>
      <c r="BR125" s="241" t="str">
        <f t="shared" si="387"/>
        <v/>
      </c>
      <c r="BS125" s="241" t="str">
        <f t="shared" si="387"/>
        <v/>
      </c>
      <c r="BT125" s="241" t="str">
        <f t="shared" si="387"/>
        <v/>
      </c>
      <c r="BU125" s="241" t="str">
        <f t="shared" si="387"/>
        <v/>
      </c>
      <c r="BV125" s="241" t="str">
        <f t="shared" si="387"/>
        <v/>
      </c>
      <c r="BW125" s="241" t="str">
        <f t="shared" si="387"/>
        <v/>
      </c>
      <c r="BX125" s="241" t="str">
        <f t="shared" si="387"/>
        <v/>
      </c>
      <c r="BY125" s="241" t="str">
        <f t="shared" si="387"/>
        <v/>
      </c>
      <c r="BZ125" s="241" t="str">
        <f t="shared" si="387"/>
        <v/>
      </c>
      <c r="CA125" s="241" t="str">
        <f t="shared" si="387"/>
        <v/>
      </c>
      <c r="CB125" s="241" t="str">
        <f t="shared" si="387"/>
        <v/>
      </c>
    </row>
    <row r="126" spans="1:80" s="242" customFormat="1" ht="13.5" thickBot="1">
      <c r="A126" s="230" t="s">
        <v>272</v>
      </c>
      <c r="B126" s="231" t="s">
        <v>234</v>
      </c>
      <c r="C126" s="351"/>
      <c r="D126" s="352"/>
      <c r="E126" s="244" t="s">
        <v>229</v>
      </c>
      <c r="F126" s="356" t="s">
        <v>226</v>
      </c>
      <c r="G126" s="357"/>
      <c r="H126" s="233" t="s">
        <v>192</v>
      </c>
      <c r="I126" s="234">
        <v>150</v>
      </c>
      <c r="J126" s="235">
        <v>775.88000000000011</v>
      </c>
      <c r="K126" s="236">
        <v>0</v>
      </c>
      <c r="L126" s="237">
        <v>8146740.0000000009</v>
      </c>
      <c r="M126" s="234">
        <v>1989</v>
      </c>
      <c r="N126" s="238">
        <v>50</v>
      </c>
      <c r="O126" s="237">
        <v>4236304.8000000007</v>
      </c>
      <c r="P126" s="239">
        <f t="shared" si="350"/>
        <v>162934.80000000002</v>
      </c>
      <c r="Q126" s="239">
        <f t="shared" si="351"/>
        <v>84726.09600000002</v>
      </c>
      <c r="R126" s="240"/>
      <c r="S126" s="238">
        <f t="shared" si="352"/>
        <v>2039</v>
      </c>
      <c r="T126" s="238">
        <f t="shared" ref="T126" si="406">S126+$N$119</f>
        <v>2089</v>
      </c>
      <c r="U126" s="238">
        <f t="shared" ref="U126" si="407">T126+$N$119</f>
        <v>2139</v>
      </c>
      <c r="V126" s="238">
        <f t="shared" ref="V126" si="408">U126+$N$119</f>
        <v>2189</v>
      </c>
      <c r="W126" s="238">
        <f t="shared" ref="W126" si="409">V126+$N$119</f>
        <v>2239</v>
      </c>
      <c r="X126" s="238">
        <f t="shared" ref="X126" si="410">W126+$N$119</f>
        <v>2289</v>
      </c>
      <c r="Y126" s="238">
        <f t="shared" ref="Y126" si="411">X126+$N$119</f>
        <v>2339</v>
      </c>
      <c r="Z126" s="238">
        <f t="shared" ref="Z126" si="412">Y126+$N$119</f>
        <v>2389</v>
      </c>
      <c r="AA126" s="238">
        <f t="shared" ref="AA126" si="413">Z126+$N$119</f>
        <v>2439</v>
      </c>
      <c r="AB126" s="238">
        <f t="shared" ref="AB126" si="414">AA126+$N$119</f>
        <v>2489</v>
      </c>
      <c r="AC126" s="240"/>
      <c r="AD126" s="241" t="str">
        <f t="shared" si="366"/>
        <v/>
      </c>
      <c r="AE126" s="241" t="str">
        <f t="shared" si="366"/>
        <v/>
      </c>
      <c r="AF126" s="241" t="str">
        <f t="shared" si="366"/>
        <v/>
      </c>
      <c r="AG126" s="241" t="str">
        <f t="shared" si="366"/>
        <v/>
      </c>
      <c r="AH126" s="241" t="str">
        <f t="shared" si="366"/>
        <v/>
      </c>
      <c r="AI126" s="241" t="str">
        <f t="shared" si="366"/>
        <v/>
      </c>
      <c r="AJ126" s="241" t="str">
        <f t="shared" si="387"/>
        <v/>
      </c>
      <c r="AK126" s="241" t="str">
        <f t="shared" si="387"/>
        <v/>
      </c>
      <c r="AL126" s="241" t="str">
        <f t="shared" si="387"/>
        <v/>
      </c>
      <c r="AM126" s="241" t="str">
        <f t="shared" si="387"/>
        <v/>
      </c>
      <c r="AN126" s="241" t="str">
        <f t="shared" si="387"/>
        <v/>
      </c>
      <c r="AO126" s="241" t="str">
        <f t="shared" si="387"/>
        <v/>
      </c>
      <c r="AP126" s="241" t="str">
        <f t="shared" si="387"/>
        <v/>
      </c>
      <c r="AQ126" s="241" t="str">
        <f t="shared" si="387"/>
        <v/>
      </c>
      <c r="AR126" s="241" t="str">
        <f t="shared" si="387"/>
        <v/>
      </c>
      <c r="AS126" s="241" t="str">
        <f t="shared" si="387"/>
        <v/>
      </c>
      <c r="AT126" s="241" t="str">
        <f t="shared" si="387"/>
        <v/>
      </c>
      <c r="AU126" s="241" t="str">
        <f t="shared" si="387"/>
        <v/>
      </c>
      <c r="AV126" s="241" t="str">
        <f t="shared" si="387"/>
        <v/>
      </c>
      <c r="AW126" s="241" t="str">
        <f t="shared" si="387"/>
        <v/>
      </c>
      <c r="AX126" s="241" t="str">
        <f t="shared" si="387"/>
        <v/>
      </c>
      <c r="AY126" s="241" t="str">
        <f t="shared" si="387"/>
        <v/>
      </c>
      <c r="AZ126" s="241" t="str">
        <f t="shared" si="387"/>
        <v/>
      </c>
      <c r="BA126" s="241" t="str">
        <f t="shared" si="387"/>
        <v/>
      </c>
      <c r="BB126" s="241" t="str">
        <f t="shared" si="387"/>
        <v/>
      </c>
      <c r="BC126" s="241" t="str">
        <f t="shared" si="387"/>
        <v/>
      </c>
      <c r="BD126" s="241">
        <f t="shared" si="387"/>
        <v>8146740.0000000009</v>
      </c>
      <c r="BE126" s="241" t="str">
        <f t="shared" si="387"/>
        <v/>
      </c>
      <c r="BF126" s="241" t="str">
        <f t="shared" si="387"/>
        <v/>
      </c>
      <c r="BG126" s="241" t="str">
        <f t="shared" si="387"/>
        <v/>
      </c>
      <c r="BH126" s="241" t="str">
        <f t="shared" si="387"/>
        <v/>
      </c>
      <c r="BI126" s="241" t="str">
        <f t="shared" si="387"/>
        <v/>
      </c>
      <c r="BJ126" s="241" t="str">
        <f t="shared" si="387"/>
        <v/>
      </c>
      <c r="BK126" s="241" t="str">
        <f t="shared" si="387"/>
        <v/>
      </c>
      <c r="BL126" s="241" t="str">
        <f t="shared" si="387"/>
        <v/>
      </c>
      <c r="BM126" s="241" t="str">
        <f t="shared" si="387"/>
        <v/>
      </c>
      <c r="BN126" s="241" t="str">
        <f t="shared" si="387"/>
        <v/>
      </c>
      <c r="BO126" s="241" t="str">
        <f t="shared" si="387"/>
        <v/>
      </c>
      <c r="BP126" s="241" t="str">
        <f t="shared" si="387"/>
        <v/>
      </c>
      <c r="BQ126" s="241" t="str">
        <f t="shared" si="387"/>
        <v/>
      </c>
      <c r="BR126" s="241" t="str">
        <f t="shared" si="387"/>
        <v/>
      </c>
      <c r="BS126" s="241" t="str">
        <f t="shared" si="387"/>
        <v/>
      </c>
      <c r="BT126" s="241" t="str">
        <f t="shared" si="387"/>
        <v/>
      </c>
      <c r="BU126" s="241" t="str">
        <f t="shared" si="387"/>
        <v/>
      </c>
      <c r="BV126" s="241" t="str">
        <f t="shared" si="387"/>
        <v/>
      </c>
      <c r="BW126" s="241" t="str">
        <f t="shared" si="387"/>
        <v/>
      </c>
      <c r="BX126" s="241" t="str">
        <f t="shared" si="387"/>
        <v/>
      </c>
      <c r="BY126" s="241" t="str">
        <f t="shared" si="387"/>
        <v/>
      </c>
      <c r="BZ126" s="241" t="str">
        <f t="shared" si="387"/>
        <v/>
      </c>
      <c r="CA126" s="241" t="str">
        <f t="shared" si="387"/>
        <v/>
      </c>
      <c r="CB126" s="241" t="str">
        <f t="shared" si="387"/>
        <v/>
      </c>
    </row>
    <row r="127" spans="1:80" ht="13.5" thickBot="1">
      <c r="A127" s="39" t="s">
        <v>221</v>
      </c>
      <c r="B127" s="40"/>
      <c r="C127" s="40"/>
      <c r="D127" s="40"/>
      <c r="E127" s="40"/>
      <c r="F127" s="215"/>
      <c r="G127" s="215"/>
      <c r="H127" s="40"/>
      <c r="I127" s="40"/>
      <c r="J127" s="40"/>
      <c r="K127" s="44"/>
      <c r="L127" s="31">
        <f>SUM(L112:L116)</f>
        <v>1443364600</v>
      </c>
      <c r="M127" s="281" t="s">
        <v>16</v>
      </c>
      <c r="N127" s="281" t="s">
        <v>16</v>
      </c>
      <c r="O127" s="31">
        <f t="shared" ref="O127:Q127" si="415">SUM(O112:O116)</f>
        <v>1558515862.6267304</v>
      </c>
      <c r="P127" s="31">
        <f t="shared" si="415"/>
        <v>28867292</v>
      </c>
      <c r="Q127" s="31">
        <f t="shared" si="415"/>
        <v>31170317.252534606</v>
      </c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31">
        <f>SUM(AD112:AD116)</f>
        <v>0</v>
      </c>
      <c r="AE127" s="31">
        <f t="shared" ref="AE127:CB127" si="416">SUM(AE112:AE116)</f>
        <v>0</v>
      </c>
      <c r="AF127" s="31">
        <f t="shared" si="416"/>
        <v>0</v>
      </c>
      <c r="AG127" s="31">
        <f t="shared" si="416"/>
        <v>0</v>
      </c>
      <c r="AH127" s="31">
        <f t="shared" si="416"/>
        <v>0</v>
      </c>
      <c r="AI127" s="31">
        <f t="shared" si="416"/>
        <v>0</v>
      </c>
      <c r="AJ127" s="31">
        <f t="shared" si="416"/>
        <v>0</v>
      </c>
      <c r="AK127" s="31">
        <f t="shared" si="416"/>
        <v>0</v>
      </c>
      <c r="AL127" s="31">
        <f t="shared" si="416"/>
        <v>0</v>
      </c>
      <c r="AM127" s="31">
        <f t="shared" si="416"/>
        <v>0</v>
      </c>
      <c r="AN127" s="31">
        <f t="shared" si="416"/>
        <v>0</v>
      </c>
      <c r="AO127" s="31">
        <f t="shared" si="416"/>
        <v>0</v>
      </c>
      <c r="AP127" s="31">
        <f t="shared" si="416"/>
        <v>0</v>
      </c>
      <c r="AQ127" s="31">
        <f t="shared" si="416"/>
        <v>0</v>
      </c>
      <c r="AR127" s="31">
        <f t="shared" si="416"/>
        <v>0</v>
      </c>
      <c r="AS127" s="31">
        <f t="shared" si="416"/>
        <v>0</v>
      </c>
      <c r="AT127" s="31">
        <f t="shared" si="416"/>
        <v>0</v>
      </c>
      <c r="AU127" s="31">
        <f t="shared" si="416"/>
        <v>0</v>
      </c>
      <c r="AV127" s="31">
        <f t="shared" si="416"/>
        <v>0</v>
      </c>
      <c r="AW127" s="31">
        <f t="shared" si="416"/>
        <v>0</v>
      </c>
      <c r="AX127" s="31">
        <f t="shared" si="416"/>
        <v>0</v>
      </c>
      <c r="AY127" s="31">
        <f t="shared" si="416"/>
        <v>0</v>
      </c>
      <c r="AZ127" s="31">
        <f t="shared" si="416"/>
        <v>0</v>
      </c>
      <c r="BA127" s="31">
        <f t="shared" si="416"/>
        <v>0</v>
      </c>
      <c r="BB127" s="31">
        <f t="shared" si="416"/>
        <v>0</v>
      </c>
      <c r="BC127" s="31">
        <f t="shared" si="416"/>
        <v>0</v>
      </c>
      <c r="BD127" s="31">
        <f t="shared" si="416"/>
        <v>0</v>
      </c>
      <c r="BE127" s="31">
        <f t="shared" si="416"/>
        <v>0</v>
      </c>
      <c r="BF127" s="31">
        <f t="shared" si="416"/>
        <v>0</v>
      </c>
      <c r="BG127" s="31">
        <f t="shared" si="416"/>
        <v>0</v>
      </c>
      <c r="BH127" s="31">
        <f t="shared" si="416"/>
        <v>0</v>
      </c>
      <c r="BI127" s="31">
        <f t="shared" si="416"/>
        <v>0</v>
      </c>
      <c r="BJ127" s="31">
        <f t="shared" si="416"/>
        <v>0</v>
      </c>
      <c r="BK127" s="31">
        <f t="shared" si="416"/>
        <v>0</v>
      </c>
      <c r="BL127" s="31">
        <f t="shared" si="416"/>
        <v>0</v>
      </c>
      <c r="BM127" s="31">
        <f t="shared" si="416"/>
        <v>0</v>
      </c>
      <c r="BN127" s="31">
        <f t="shared" si="416"/>
        <v>0</v>
      </c>
      <c r="BO127" s="31">
        <f t="shared" si="416"/>
        <v>0</v>
      </c>
      <c r="BP127" s="31">
        <f t="shared" si="416"/>
        <v>0</v>
      </c>
      <c r="BQ127" s="31">
        <f t="shared" si="416"/>
        <v>0</v>
      </c>
      <c r="BR127" s="31">
        <f t="shared" si="416"/>
        <v>0</v>
      </c>
      <c r="BS127" s="31">
        <f t="shared" si="416"/>
        <v>0</v>
      </c>
      <c r="BT127" s="31">
        <f t="shared" si="416"/>
        <v>0</v>
      </c>
      <c r="BU127" s="31">
        <f t="shared" si="416"/>
        <v>0</v>
      </c>
      <c r="BV127" s="31">
        <f t="shared" si="416"/>
        <v>0</v>
      </c>
      <c r="BW127" s="31">
        <f t="shared" si="416"/>
        <v>0</v>
      </c>
      <c r="BX127" s="31">
        <f t="shared" si="416"/>
        <v>0</v>
      </c>
      <c r="BY127" s="31">
        <f t="shared" si="416"/>
        <v>0</v>
      </c>
      <c r="BZ127" s="31">
        <f t="shared" si="416"/>
        <v>0</v>
      </c>
      <c r="CA127" s="31">
        <f t="shared" si="416"/>
        <v>0</v>
      </c>
      <c r="CB127" s="31">
        <f t="shared" si="416"/>
        <v>1443364600</v>
      </c>
    </row>
    <row r="128" spans="1:80" ht="13.5" thickBot="1">
      <c r="A128" s="39" t="s">
        <v>224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4"/>
      <c r="L128" s="31">
        <f>SUM(L112:L126)</f>
        <v>1671597221.5610645</v>
      </c>
      <c r="M128" s="281" t="s">
        <v>16</v>
      </c>
      <c r="N128" s="281" t="s">
        <v>16</v>
      </c>
      <c r="O128" s="31">
        <f t="shared" ref="O128:Q128" si="417">SUM(O112:O126)</f>
        <v>1713948108.069433</v>
      </c>
      <c r="P128" s="31">
        <f t="shared" si="417"/>
        <v>33431944.431221288</v>
      </c>
      <c r="Q128" s="31">
        <f t="shared" si="417"/>
        <v>34278962.161388665</v>
      </c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31">
        <f>SUM(AD112:AD126)</f>
        <v>0</v>
      </c>
      <c r="AE128" s="31">
        <f t="shared" ref="AE128:CB128" si="418">SUM(AE112:AE126)</f>
        <v>0</v>
      </c>
      <c r="AF128" s="31">
        <f t="shared" si="418"/>
        <v>0</v>
      </c>
      <c r="AG128" s="31">
        <f t="shared" si="418"/>
        <v>0</v>
      </c>
      <c r="AH128" s="31">
        <f t="shared" si="418"/>
        <v>0</v>
      </c>
      <c r="AI128" s="31">
        <f t="shared" si="418"/>
        <v>0</v>
      </c>
      <c r="AJ128" s="31">
        <f t="shared" si="418"/>
        <v>0</v>
      </c>
      <c r="AK128" s="31">
        <f t="shared" si="418"/>
        <v>0</v>
      </c>
      <c r="AL128" s="31">
        <f t="shared" si="418"/>
        <v>0</v>
      </c>
      <c r="AM128" s="31">
        <f t="shared" si="418"/>
        <v>0</v>
      </c>
      <c r="AN128" s="31">
        <f t="shared" si="418"/>
        <v>0</v>
      </c>
      <c r="AO128" s="31">
        <f t="shared" si="418"/>
        <v>0</v>
      </c>
      <c r="AP128" s="31">
        <f t="shared" si="418"/>
        <v>0</v>
      </c>
      <c r="AQ128" s="31">
        <f t="shared" si="418"/>
        <v>0</v>
      </c>
      <c r="AR128" s="31">
        <f t="shared" si="418"/>
        <v>0</v>
      </c>
      <c r="AS128" s="31">
        <f t="shared" si="418"/>
        <v>0</v>
      </c>
      <c r="AT128" s="31">
        <f t="shared" si="418"/>
        <v>0</v>
      </c>
      <c r="AU128" s="31">
        <f t="shared" si="418"/>
        <v>0</v>
      </c>
      <c r="AV128" s="31">
        <f t="shared" si="418"/>
        <v>0</v>
      </c>
      <c r="AW128" s="31">
        <f t="shared" si="418"/>
        <v>0</v>
      </c>
      <c r="AX128" s="31">
        <f t="shared" si="418"/>
        <v>0</v>
      </c>
      <c r="AY128" s="31">
        <f t="shared" si="418"/>
        <v>3196758.317015334</v>
      </c>
      <c r="AZ128" s="31">
        <f t="shared" si="418"/>
        <v>0</v>
      </c>
      <c r="BA128" s="31">
        <f t="shared" si="418"/>
        <v>0</v>
      </c>
      <c r="BB128" s="31">
        <f t="shared" si="418"/>
        <v>0</v>
      </c>
      <c r="BC128" s="31">
        <f t="shared" si="418"/>
        <v>0</v>
      </c>
      <c r="BD128" s="31">
        <f t="shared" si="418"/>
        <v>19086096.229322616</v>
      </c>
      <c r="BE128" s="31">
        <f t="shared" si="418"/>
        <v>0</v>
      </c>
      <c r="BF128" s="31">
        <f t="shared" si="418"/>
        <v>0</v>
      </c>
      <c r="BG128" s="31">
        <f t="shared" si="418"/>
        <v>0</v>
      </c>
      <c r="BH128" s="31">
        <f t="shared" si="418"/>
        <v>0</v>
      </c>
      <c r="BI128" s="31">
        <f t="shared" si="418"/>
        <v>0</v>
      </c>
      <c r="BJ128" s="31">
        <f t="shared" si="418"/>
        <v>0</v>
      </c>
      <c r="BK128" s="31">
        <f t="shared" si="418"/>
        <v>0</v>
      </c>
      <c r="BL128" s="31">
        <f t="shared" si="418"/>
        <v>0</v>
      </c>
      <c r="BM128" s="31">
        <f t="shared" si="418"/>
        <v>205949767.01472634</v>
      </c>
      <c r="BN128" s="31">
        <f t="shared" si="418"/>
        <v>0</v>
      </c>
      <c r="BO128" s="31">
        <f t="shared" si="418"/>
        <v>0</v>
      </c>
      <c r="BP128" s="31">
        <f t="shared" si="418"/>
        <v>0</v>
      </c>
      <c r="BQ128" s="31">
        <f t="shared" si="418"/>
        <v>0</v>
      </c>
      <c r="BR128" s="31">
        <f t="shared" si="418"/>
        <v>0</v>
      </c>
      <c r="BS128" s="31">
        <f t="shared" si="418"/>
        <v>0</v>
      </c>
      <c r="BT128" s="31">
        <f t="shared" si="418"/>
        <v>0</v>
      </c>
      <c r="BU128" s="31">
        <f t="shared" si="418"/>
        <v>0</v>
      </c>
      <c r="BV128" s="31">
        <f t="shared" si="418"/>
        <v>0</v>
      </c>
      <c r="BW128" s="31">
        <f t="shared" si="418"/>
        <v>0</v>
      </c>
      <c r="BX128" s="31">
        <f t="shared" si="418"/>
        <v>0</v>
      </c>
      <c r="BY128" s="31">
        <f t="shared" si="418"/>
        <v>0</v>
      </c>
      <c r="BZ128" s="31">
        <f t="shared" si="418"/>
        <v>0</v>
      </c>
      <c r="CA128" s="31">
        <f t="shared" si="418"/>
        <v>0</v>
      </c>
      <c r="CB128" s="31">
        <f t="shared" si="418"/>
        <v>1443364600</v>
      </c>
    </row>
    <row r="129" spans="1:81" ht="13.5" thickBot="1">
      <c r="A129" s="1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</row>
    <row r="130" spans="1:81" ht="13.5" thickBot="1">
      <c r="A130" s="208" t="s">
        <v>4</v>
      </c>
      <c r="B130" s="209"/>
      <c r="C130" s="209"/>
      <c r="D130" s="209"/>
      <c r="E130" s="45"/>
      <c r="F130" s="45"/>
      <c r="G130" s="45"/>
      <c r="H130" s="45"/>
      <c r="I130" s="45"/>
      <c r="J130" s="45"/>
      <c r="K130" s="46"/>
      <c r="L130" s="280" t="s">
        <v>53</v>
      </c>
      <c r="M130" s="217" t="s">
        <v>9</v>
      </c>
      <c r="N130" s="217"/>
      <c r="O130" s="217" t="s">
        <v>11</v>
      </c>
      <c r="P130" s="252" t="s">
        <v>12</v>
      </c>
      <c r="Q130" s="253" t="s">
        <v>13</v>
      </c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</row>
    <row r="131" spans="1:81" ht="19.5" customHeight="1" thickBot="1">
      <c r="A131" s="360" t="s">
        <v>223</v>
      </c>
      <c r="B131" s="361"/>
      <c r="C131" s="361"/>
      <c r="D131" s="361"/>
      <c r="E131" s="361"/>
      <c r="F131" s="361"/>
      <c r="G131" s="361"/>
      <c r="H131" s="361"/>
      <c r="I131" s="361"/>
      <c r="J131" s="361"/>
      <c r="K131" s="361"/>
      <c r="L131" s="443"/>
      <c r="M131" s="274">
        <v>2013</v>
      </c>
      <c r="N131" s="274" t="s">
        <v>16</v>
      </c>
      <c r="O131" s="301">
        <f>O127+O108+O56</f>
        <v>1916290083.8575714</v>
      </c>
      <c r="P131" s="275" t="s">
        <v>16</v>
      </c>
      <c r="Q131" s="276" t="s">
        <v>16</v>
      </c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</row>
    <row r="132" spans="1:81" ht="19.5" customHeight="1" thickBot="1">
      <c r="A132" s="360" t="s">
        <v>193</v>
      </c>
      <c r="B132" s="361"/>
      <c r="C132" s="361"/>
      <c r="D132" s="210"/>
      <c r="E132" s="40"/>
      <c r="F132" s="40"/>
      <c r="G132" s="40"/>
      <c r="H132" s="40"/>
      <c r="I132" s="40"/>
      <c r="J132" s="40"/>
      <c r="K132" s="40"/>
      <c r="L132" s="16">
        <f>L128+L109+L57</f>
        <v>2261759141.5610647</v>
      </c>
      <c r="M132" s="274" t="s">
        <v>278</v>
      </c>
      <c r="N132" s="274" t="s">
        <v>16</v>
      </c>
      <c r="O132" s="16">
        <f>O128+O109+O57</f>
        <v>2274306501.7848196</v>
      </c>
      <c r="P132" s="15">
        <f>P128+P109+P57</f>
        <v>71497522.948797047</v>
      </c>
      <c r="Q132" s="16">
        <f>Q128+Q109+Q57</f>
        <v>71288036.915705979</v>
      </c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16">
        <f>AD57+AD109+AD128</f>
        <v>0</v>
      </c>
      <c r="AE132" s="16">
        <f t="shared" ref="AE132:CB132" si="419">AE57+AE109+AE128</f>
        <v>657143</v>
      </c>
      <c r="AF132" s="16">
        <f t="shared" si="419"/>
        <v>3601000</v>
      </c>
      <c r="AG132" s="16">
        <f t="shared" si="419"/>
        <v>0</v>
      </c>
      <c r="AH132" s="16">
        <f t="shared" si="419"/>
        <v>1484032</v>
      </c>
      <c r="AI132" s="16">
        <f t="shared" si="419"/>
        <v>49602570</v>
      </c>
      <c r="AJ132" s="16">
        <f t="shared" si="419"/>
        <v>1342857</v>
      </c>
      <c r="AK132" s="16">
        <f t="shared" si="419"/>
        <v>17372429</v>
      </c>
      <c r="AL132" s="16">
        <f t="shared" si="419"/>
        <v>3640000</v>
      </c>
      <c r="AM132" s="16">
        <f t="shared" si="419"/>
        <v>11769746</v>
      </c>
      <c r="AN132" s="16">
        <f t="shared" si="419"/>
        <v>219260520</v>
      </c>
      <c r="AO132" s="16">
        <f t="shared" si="419"/>
        <v>657143</v>
      </c>
      <c r="AP132" s="16">
        <f t="shared" si="419"/>
        <v>3601000</v>
      </c>
      <c r="AQ132" s="16">
        <f t="shared" si="419"/>
        <v>0</v>
      </c>
      <c r="AR132" s="16">
        <f t="shared" si="419"/>
        <v>1484032</v>
      </c>
      <c r="AS132" s="16">
        <f t="shared" si="419"/>
        <v>49602570</v>
      </c>
      <c r="AT132" s="16">
        <f t="shared" si="419"/>
        <v>1342857</v>
      </c>
      <c r="AU132" s="16">
        <f t="shared" si="419"/>
        <v>17372429</v>
      </c>
      <c r="AV132" s="16">
        <f t="shared" si="419"/>
        <v>9418500</v>
      </c>
      <c r="AW132" s="16">
        <f t="shared" si="419"/>
        <v>11769746</v>
      </c>
      <c r="AX132" s="16">
        <f t="shared" si="419"/>
        <v>219260520</v>
      </c>
      <c r="AY132" s="16">
        <f t="shared" si="419"/>
        <v>3853901.317015334</v>
      </c>
      <c r="AZ132" s="16">
        <f t="shared" si="419"/>
        <v>3601000</v>
      </c>
      <c r="BA132" s="16">
        <f t="shared" si="419"/>
        <v>21123000</v>
      </c>
      <c r="BB132" s="16">
        <f t="shared" si="419"/>
        <v>8309032</v>
      </c>
      <c r="BC132" s="16">
        <f t="shared" si="419"/>
        <v>51316856</v>
      </c>
      <c r="BD132" s="16">
        <f t="shared" si="419"/>
        <v>20428953.229322616</v>
      </c>
      <c r="BE132" s="16">
        <f t="shared" si="419"/>
        <v>17372429</v>
      </c>
      <c r="BF132" s="16">
        <f t="shared" si="419"/>
        <v>3640000</v>
      </c>
      <c r="BG132" s="16">
        <f t="shared" si="419"/>
        <v>11769746</v>
      </c>
      <c r="BH132" s="16">
        <f t="shared" si="419"/>
        <v>219260520</v>
      </c>
      <c r="BI132" s="16">
        <f t="shared" si="419"/>
        <v>657143</v>
      </c>
      <c r="BJ132" s="16">
        <f t="shared" si="419"/>
        <v>3601000</v>
      </c>
      <c r="BK132" s="16">
        <f t="shared" si="419"/>
        <v>57785000</v>
      </c>
      <c r="BL132" s="16">
        <f t="shared" si="419"/>
        <v>1484032</v>
      </c>
      <c r="BM132" s="16">
        <f t="shared" si="419"/>
        <v>255777542.01472634</v>
      </c>
      <c r="BN132" s="16">
        <f t="shared" si="419"/>
        <v>5861286</v>
      </c>
      <c r="BO132" s="16">
        <f t="shared" si="419"/>
        <v>80004523</v>
      </c>
      <c r="BP132" s="16">
        <f t="shared" si="419"/>
        <v>3640000</v>
      </c>
      <c r="BQ132" s="16">
        <f t="shared" si="419"/>
        <v>11769746</v>
      </c>
      <c r="BR132" s="16">
        <f t="shared" si="419"/>
        <v>272759432</v>
      </c>
      <c r="BS132" s="16">
        <f t="shared" si="419"/>
        <v>657143</v>
      </c>
      <c r="BT132" s="16">
        <f t="shared" si="419"/>
        <v>3601000</v>
      </c>
      <c r="BU132" s="16">
        <f t="shared" si="419"/>
        <v>0</v>
      </c>
      <c r="BV132" s="16">
        <f t="shared" si="419"/>
        <v>1484032</v>
      </c>
      <c r="BW132" s="16">
        <f t="shared" si="419"/>
        <v>55688284</v>
      </c>
      <c r="BX132" s="16">
        <f t="shared" si="419"/>
        <v>1342857</v>
      </c>
      <c r="BY132" s="16">
        <f t="shared" si="419"/>
        <v>17372429</v>
      </c>
      <c r="BZ132" s="16">
        <f t="shared" si="419"/>
        <v>3640000</v>
      </c>
      <c r="CA132" s="16">
        <f t="shared" si="419"/>
        <v>11769746</v>
      </c>
      <c r="CB132" s="16">
        <f t="shared" si="419"/>
        <v>1754924133</v>
      </c>
    </row>
    <row r="133" spans="1:81">
      <c r="A133" s="216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81">
      <c r="A134" s="8"/>
    </row>
    <row r="135" spans="1:81">
      <c r="A135" s="211"/>
    </row>
    <row r="136" spans="1:81">
      <c r="A136" s="8"/>
    </row>
  </sheetData>
  <sheetProtection password="EA18" sheet="1" objects="1" scenarios="1"/>
  <mergeCells count="255">
    <mergeCell ref="A56:C56"/>
    <mergeCell ref="A131:L131"/>
    <mergeCell ref="CB28:CB30"/>
    <mergeCell ref="S2:AB2"/>
    <mergeCell ref="BW28:BW30"/>
    <mergeCell ref="BX28:BX30"/>
    <mergeCell ref="BY28:BY30"/>
    <mergeCell ref="BZ28:BZ30"/>
    <mergeCell ref="CA28:CA30"/>
    <mergeCell ref="BR28:BR30"/>
    <mergeCell ref="BS28:BS30"/>
    <mergeCell ref="BT28:BT30"/>
    <mergeCell ref="BU28:BU30"/>
    <mergeCell ref="BV28:BV30"/>
    <mergeCell ref="BM28:BM30"/>
    <mergeCell ref="BN28:BN30"/>
    <mergeCell ref="BO28:BO30"/>
    <mergeCell ref="BP28:BP30"/>
    <mergeCell ref="BQ28:BQ30"/>
    <mergeCell ref="BH28:BH30"/>
    <mergeCell ref="BI28:BI30"/>
    <mergeCell ref="BJ28:BJ30"/>
    <mergeCell ref="BK28:BK30"/>
    <mergeCell ref="BL28:BL30"/>
    <mergeCell ref="BC28:BC30"/>
    <mergeCell ref="BD28:BD30"/>
    <mergeCell ref="BE28:BE30"/>
    <mergeCell ref="BF28:BF30"/>
    <mergeCell ref="BG28:BG30"/>
    <mergeCell ref="AX28:AX30"/>
    <mergeCell ref="AY28:AY30"/>
    <mergeCell ref="AZ28:AZ30"/>
    <mergeCell ref="BA28:BA30"/>
    <mergeCell ref="BB28:BB30"/>
    <mergeCell ref="AS28:AS30"/>
    <mergeCell ref="AT28:AT30"/>
    <mergeCell ref="AU28:AU30"/>
    <mergeCell ref="AV28:AV30"/>
    <mergeCell ref="AW28:AW30"/>
    <mergeCell ref="AN28:AN30"/>
    <mergeCell ref="AO28:AO30"/>
    <mergeCell ref="AP28:AP30"/>
    <mergeCell ref="AQ28:AQ30"/>
    <mergeCell ref="AR28:AR30"/>
    <mergeCell ref="AI28:AI30"/>
    <mergeCell ref="AJ28:AJ30"/>
    <mergeCell ref="AK28:AK30"/>
    <mergeCell ref="AL28:AL30"/>
    <mergeCell ref="AM28:AM30"/>
    <mergeCell ref="AD28:AD30"/>
    <mergeCell ref="AE28:AE30"/>
    <mergeCell ref="AF28:AF30"/>
    <mergeCell ref="AG28:AG30"/>
    <mergeCell ref="AH28:AH30"/>
    <mergeCell ref="X28:X30"/>
    <mergeCell ref="Y28:Y30"/>
    <mergeCell ref="Z28:Z30"/>
    <mergeCell ref="AA28:AA30"/>
    <mergeCell ref="AB28:AB30"/>
    <mergeCell ref="T28:T30"/>
    <mergeCell ref="U28:U30"/>
    <mergeCell ref="V28:V30"/>
    <mergeCell ref="W28:W30"/>
    <mergeCell ref="S28:S30"/>
    <mergeCell ref="D34:D35"/>
    <mergeCell ref="O28:O30"/>
    <mergeCell ref="P28:P30"/>
    <mergeCell ref="Q28:Q30"/>
    <mergeCell ref="N28:N30"/>
    <mergeCell ref="M28:M30"/>
    <mergeCell ref="J28:J30"/>
    <mergeCell ref="L28:L30"/>
    <mergeCell ref="F51:F52"/>
    <mergeCell ref="G51:G52"/>
    <mergeCell ref="I28:I30"/>
    <mergeCell ref="K28:K30"/>
    <mergeCell ref="C22:C26"/>
    <mergeCell ref="A27:A31"/>
    <mergeCell ref="B20:B21"/>
    <mergeCell ref="B22:B26"/>
    <mergeCell ref="B27:B31"/>
    <mergeCell ref="C38:C40"/>
    <mergeCell ref="B36:B37"/>
    <mergeCell ref="A20:A21"/>
    <mergeCell ref="A44:A47"/>
    <mergeCell ref="C49:C50"/>
    <mergeCell ref="D45:D47"/>
    <mergeCell ref="A51:A54"/>
    <mergeCell ref="B51:B54"/>
    <mergeCell ref="C51:C54"/>
    <mergeCell ref="D51:D54"/>
    <mergeCell ref="E51:E54"/>
    <mergeCell ref="F53:F54"/>
    <mergeCell ref="G53:G54"/>
    <mergeCell ref="B3:B7"/>
    <mergeCell ref="B8:B9"/>
    <mergeCell ref="B10:B12"/>
    <mergeCell ref="B13:B15"/>
    <mergeCell ref="B16:B19"/>
    <mergeCell ref="A49:A50"/>
    <mergeCell ref="C27:C31"/>
    <mergeCell ref="C20:C21"/>
    <mergeCell ref="A34:A35"/>
    <mergeCell ref="C34:C35"/>
    <mergeCell ref="B32:B33"/>
    <mergeCell ref="B44:B47"/>
    <mergeCell ref="B49:B50"/>
    <mergeCell ref="C36:C37"/>
    <mergeCell ref="C44:C47"/>
    <mergeCell ref="A36:A37"/>
    <mergeCell ref="C41:C43"/>
    <mergeCell ref="H96:H99"/>
    <mergeCell ref="H100:H103"/>
    <mergeCell ref="H104:H107"/>
    <mergeCell ref="A3:A7"/>
    <mergeCell ref="A8:A9"/>
    <mergeCell ref="A10:A12"/>
    <mergeCell ref="A13:A15"/>
    <mergeCell ref="A16:A19"/>
    <mergeCell ref="F60:G63"/>
    <mergeCell ref="F64:G67"/>
    <mergeCell ref="F68:G71"/>
    <mergeCell ref="F72:G75"/>
    <mergeCell ref="F59:G59"/>
    <mergeCell ref="B60:B63"/>
    <mergeCell ref="B64:B67"/>
    <mergeCell ref="B68:B71"/>
    <mergeCell ref="B72:B75"/>
    <mergeCell ref="A41:A43"/>
    <mergeCell ref="A32:A33"/>
    <mergeCell ref="B38:B40"/>
    <mergeCell ref="B41:B43"/>
    <mergeCell ref="B34:B35"/>
    <mergeCell ref="A38:A40"/>
    <mergeCell ref="A22:A26"/>
    <mergeCell ref="H60:H63"/>
    <mergeCell ref="H64:H67"/>
    <mergeCell ref="H68:H71"/>
    <mergeCell ref="H72:H75"/>
    <mergeCell ref="H76:H79"/>
    <mergeCell ref="H80:H83"/>
    <mergeCell ref="H84:H87"/>
    <mergeCell ref="H88:H91"/>
    <mergeCell ref="H92:H95"/>
    <mergeCell ref="I96:I99"/>
    <mergeCell ref="I100:I103"/>
    <mergeCell ref="I104:I107"/>
    <mergeCell ref="J60:J63"/>
    <mergeCell ref="J64:J67"/>
    <mergeCell ref="J68:J71"/>
    <mergeCell ref="J72:J75"/>
    <mergeCell ref="J76:J79"/>
    <mergeCell ref="J80:J83"/>
    <mergeCell ref="J84:J87"/>
    <mergeCell ref="J88:J91"/>
    <mergeCell ref="J92:J95"/>
    <mergeCell ref="J96:J99"/>
    <mergeCell ref="J100:J103"/>
    <mergeCell ref="J104:J107"/>
    <mergeCell ref="I60:I63"/>
    <mergeCell ref="I64:I67"/>
    <mergeCell ref="I68:I71"/>
    <mergeCell ref="I72:I75"/>
    <mergeCell ref="I76:I79"/>
    <mergeCell ref="I80:I83"/>
    <mergeCell ref="I84:I87"/>
    <mergeCell ref="I88:I91"/>
    <mergeCell ref="I92:I95"/>
    <mergeCell ref="E88:E91"/>
    <mergeCell ref="E92:E95"/>
    <mergeCell ref="D96:D99"/>
    <mergeCell ref="F122:G122"/>
    <mergeCell ref="F123:G123"/>
    <mergeCell ref="F124:G124"/>
    <mergeCell ref="F125:G125"/>
    <mergeCell ref="F126:G126"/>
    <mergeCell ref="A132:C132"/>
    <mergeCell ref="F111:G111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E96:E99"/>
    <mergeCell ref="E100:E103"/>
    <mergeCell ref="E104:E107"/>
    <mergeCell ref="C60:C63"/>
    <mergeCell ref="C64:C67"/>
    <mergeCell ref="C68:C71"/>
    <mergeCell ref="C72:C75"/>
    <mergeCell ref="F120:G120"/>
    <mergeCell ref="F121:G121"/>
    <mergeCell ref="F76:G79"/>
    <mergeCell ref="F80:G83"/>
    <mergeCell ref="F84:G87"/>
    <mergeCell ref="F88:G91"/>
    <mergeCell ref="F92:G95"/>
    <mergeCell ref="F96:G99"/>
    <mergeCell ref="F100:G103"/>
    <mergeCell ref="F104:G107"/>
    <mergeCell ref="E60:E63"/>
    <mergeCell ref="E64:E67"/>
    <mergeCell ref="E68:E71"/>
    <mergeCell ref="E72:E75"/>
    <mergeCell ref="E76:E79"/>
    <mergeCell ref="E80:E83"/>
    <mergeCell ref="E84:E87"/>
    <mergeCell ref="C96:C99"/>
    <mergeCell ref="C100:C103"/>
    <mergeCell ref="D100:D103"/>
    <mergeCell ref="D104:D107"/>
    <mergeCell ref="C112:D114"/>
    <mergeCell ref="C115:D116"/>
    <mergeCell ref="C117:D126"/>
    <mergeCell ref="C111:D111"/>
    <mergeCell ref="C104:C107"/>
    <mergeCell ref="D68:D71"/>
    <mergeCell ref="D72:D75"/>
    <mergeCell ref="D76:D79"/>
    <mergeCell ref="D80:D83"/>
    <mergeCell ref="D84:D87"/>
    <mergeCell ref="D88:D91"/>
    <mergeCell ref="D92:D95"/>
    <mergeCell ref="C76:C79"/>
    <mergeCell ref="C80:C83"/>
    <mergeCell ref="C84:C87"/>
    <mergeCell ref="C88:C91"/>
    <mergeCell ref="C92:C95"/>
    <mergeCell ref="A1:Q1"/>
    <mergeCell ref="AE1:CB1"/>
    <mergeCell ref="A96:A99"/>
    <mergeCell ref="A100:A103"/>
    <mergeCell ref="A104:A107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B76:B79"/>
    <mergeCell ref="B80:B83"/>
    <mergeCell ref="B84:B87"/>
    <mergeCell ref="B88:B91"/>
    <mergeCell ref="B92:B95"/>
    <mergeCell ref="B96:B99"/>
    <mergeCell ref="B100:B103"/>
    <mergeCell ref="B104:B107"/>
    <mergeCell ref="D60:D63"/>
    <mergeCell ref="D64:D6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66" scale="29" orientation="landscape" r:id="rId1"/>
  <headerFooter alignWithMargins="0">
    <oddFooter>&amp;L&amp;14ECOELINE Kft.&amp;C&amp;14 2012.11.09.&amp;R&amp;G</oddFooter>
  </headerFooter>
  <ignoredErrors>
    <ignoredError sqref="T28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topLeftCell="E8" workbookViewId="0">
      <selection activeCell="E20" sqref="E20"/>
    </sheetView>
  </sheetViews>
  <sheetFormatPr defaultRowHeight="12.75"/>
  <cols>
    <col min="2" max="2" width="15.140625" bestFit="1" customWidth="1"/>
    <col min="3" max="4" width="0" hidden="1" customWidth="1"/>
    <col min="5" max="5" width="13.5703125" bestFit="1" customWidth="1"/>
  </cols>
  <sheetData>
    <row r="1" spans="1:5" ht="13.5" thickBot="1">
      <c r="A1" s="447" t="s">
        <v>279</v>
      </c>
      <c r="B1" s="449" t="s">
        <v>1</v>
      </c>
      <c r="C1" s="450"/>
      <c r="D1" s="450"/>
      <c r="E1" s="451"/>
    </row>
    <row r="2" spans="1:5" ht="13.5" thickBot="1">
      <c r="A2" s="448"/>
      <c r="B2" s="282" t="s">
        <v>280</v>
      </c>
      <c r="C2" s="51">
        <f>(1+0.05)</f>
        <v>1.05</v>
      </c>
      <c r="D2" s="283"/>
      <c r="E2" s="284" t="s">
        <v>281</v>
      </c>
    </row>
    <row r="3" spans="1:5">
      <c r="A3" s="285">
        <v>2013</v>
      </c>
      <c r="B3" s="286">
        <f>'Pótlási Terv'!AD132</f>
        <v>0</v>
      </c>
      <c r="C3" s="287">
        <f>A3-$A$3</f>
        <v>0</v>
      </c>
      <c r="D3" s="288">
        <f t="shared" ref="D3:D53" si="0">$C$2^C3</f>
        <v>1</v>
      </c>
      <c r="E3" s="289">
        <f t="shared" ref="E3:E53" si="1">B3/D3</f>
        <v>0</v>
      </c>
    </row>
    <row r="4" spans="1:5">
      <c r="A4" s="290">
        <v>2014</v>
      </c>
      <c r="B4" s="91">
        <f>'Pótlási Terv'!AE132</f>
        <v>657143</v>
      </c>
      <c r="C4" s="291">
        <f>A4-$A$3</f>
        <v>1</v>
      </c>
      <c r="D4" s="292">
        <f t="shared" si="0"/>
        <v>1.05</v>
      </c>
      <c r="E4" s="293">
        <f t="shared" si="1"/>
        <v>625850.47619047621</v>
      </c>
    </row>
    <row r="5" spans="1:5">
      <c r="A5" s="290">
        <v>2015</v>
      </c>
      <c r="B5" s="91">
        <f>'Pótlási Terv'!AF132</f>
        <v>3601000</v>
      </c>
      <c r="C5" s="291">
        <f t="shared" ref="C5:C53" si="2">A5-$A$3</f>
        <v>2</v>
      </c>
      <c r="D5" s="292">
        <f t="shared" si="0"/>
        <v>1.1025</v>
      </c>
      <c r="E5" s="293">
        <f t="shared" si="1"/>
        <v>3266213.1519274376</v>
      </c>
    </row>
    <row r="6" spans="1:5" hidden="1">
      <c r="A6" s="290">
        <v>2016</v>
      </c>
      <c r="B6" s="91">
        <f>'Pótlási Terv'!AG132</f>
        <v>0</v>
      </c>
      <c r="C6" s="291">
        <f t="shared" si="2"/>
        <v>3</v>
      </c>
      <c r="D6" s="292">
        <f t="shared" si="0"/>
        <v>1.1576250000000001</v>
      </c>
      <c r="E6" s="293">
        <f t="shared" si="1"/>
        <v>0</v>
      </c>
    </row>
    <row r="7" spans="1:5">
      <c r="A7" s="290">
        <v>2017</v>
      </c>
      <c r="B7" s="91">
        <f>'Pótlási Terv'!AH132</f>
        <v>1484032</v>
      </c>
      <c r="C7" s="291">
        <f t="shared" si="2"/>
        <v>4</v>
      </c>
      <c r="D7" s="292">
        <f t="shared" si="0"/>
        <v>1.21550625</v>
      </c>
      <c r="E7" s="293">
        <f t="shared" si="1"/>
        <v>1220916.7990703462</v>
      </c>
    </row>
    <row r="8" spans="1:5">
      <c r="A8" s="290">
        <v>2018</v>
      </c>
      <c r="B8" s="91">
        <f>'Pótlási Terv'!AI132</f>
        <v>49602570</v>
      </c>
      <c r="C8" s="291">
        <f t="shared" si="2"/>
        <v>5</v>
      </c>
      <c r="D8" s="292">
        <f t="shared" si="0"/>
        <v>1.2762815625000001</v>
      </c>
      <c r="E8" s="293">
        <f t="shared" si="1"/>
        <v>38864911.519083388</v>
      </c>
    </row>
    <row r="9" spans="1:5">
      <c r="A9" s="290">
        <v>2019</v>
      </c>
      <c r="B9" s="91">
        <f>'Pótlási Terv'!AJ132</f>
        <v>1342857</v>
      </c>
      <c r="C9" s="291">
        <f t="shared" si="2"/>
        <v>6</v>
      </c>
      <c r="D9" s="292">
        <f t="shared" si="0"/>
        <v>1.340095640625</v>
      </c>
      <c r="E9" s="293">
        <f t="shared" si="1"/>
        <v>1002060.5688812719</v>
      </c>
    </row>
    <row r="10" spans="1:5">
      <c r="A10" s="290">
        <v>2020</v>
      </c>
      <c r="B10" s="91">
        <f>'Pótlási Terv'!AK132</f>
        <v>17372429</v>
      </c>
      <c r="C10" s="291">
        <f t="shared" si="2"/>
        <v>7</v>
      </c>
      <c r="D10" s="292">
        <f t="shared" si="0"/>
        <v>1.4071004226562502</v>
      </c>
      <c r="E10" s="293">
        <f t="shared" si="1"/>
        <v>12346260.949311096</v>
      </c>
    </row>
    <row r="11" spans="1:5">
      <c r="A11" s="290">
        <v>2021</v>
      </c>
      <c r="B11" s="91">
        <f>'Pótlási Terv'!AL132</f>
        <v>3640000</v>
      </c>
      <c r="C11" s="291">
        <f t="shared" si="2"/>
        <v>8</v>
      </c>
      <c r="D11" s="292">
        <f t="shared" si="0"/>
        <v>1.4774554437890626</v>
      </c>
      <c r="E11" s="293">
        <f t="shared" si="1"/>
        <v>2463695.2777844211</v>
      </c>
    </row>
    <row r="12" spans="1:5">
      <c r="A12" s="290">
        <v>2022</v>
      </c>
      <c r="B12" s="91">
        <f>'Pótlási Terv'!AM132</f>
        <v>11769746</v>
      </c>
      <c r="C12" s="291">
        <f t="shared" si="2"/>
        <v>9</v>
      </c>
      <c r="D12" s="292">
        <f t="shared" si="0"/>
        <v>1.5513282159785158</v>
      </c>
      <c r="E12" s="293">
        <f t="shared" si="1"/>
        <v>7586883.2132187551</v>
      </c>
    </row>
    <row r="13" spans="1:5">
      <c r="A13" s="290">
        <v>2023</v>
      </c>
      <c r="B13" s="91">
        <f>'Pótlási Terv'!AN132</f>
        <v>219260520</v>
      </c>
      <c r="C13" s="291">
        <f t="shared" si="2"/>
        <v>10</v>
      </c>
      <c r="D13" s="292">
        <f t="shared" si="0"/>
        <v>1.6288946267774416</v>
      </c>
      <c r="E13" s="293">
        <f t="shared" si="1"/>
        <v>134606939.20623872</v>
      </c>
    </row>
    <row r="14" spans="1:5">
      <c r="A14" s="290">
        <v>2024</v>
      </c>
      <c r="B14" s="91">
        <f>'Pótlási Terv'!AO132</f>
        <v>657143</v>
      </c>
      <c r="C14" s="291">
        <f t="shared" si="2"/>
        <v>11</v>
      </c>
      <c r="D14" s="292">
        <f t="shared" si="0"/>
        <v>1.7103393581163138</v>
      </c>
      <c r="E14" s="293">
        <f t="shared" si="1"/>
        <v>384217.90206812875</v>
      </c>
    </row>
    <row r="15" spans="1:5">
      <c r="A15" s="290">
        <v>2025</v>
      </c>
      <c r="B15" s="91">
        <f>'Pótlási Terv'!AP132</f>
        <v>3601000</v>
      </c>
      <c r="C15" s="291">
        <f t="shared" si="2"/>
        <v>12</v>
      </c>
      <c r="D15" s="292">
        <f t="shared" si="0"/>
        <v>1.7958563260221292</v>
      </c>
      <c r="E15" s="293">
        <f t="shared" si="1"/>
        <v>2005171.5428573918</v>
      </c>
    </row>
    <row r="16" spans="1:5" hidden="1">
      <c r="A16" s="290">
        <v>2026</v>
      </c>
      <c r="B16" s="91">
        <f>'Pótlási Terv'!AQ132</f>
        <v>0</v>
      </c>
      <c r="C16" s="291">
        <f t="shared" si="2"/>
        <v>13</v>
      </c>
      <c r="D16" s="292">
        <f t="shared" si="0"/>
        <v>1.885649142323236</v>
      </c>
      <c r="E16" s="293">
        <f t="shared" si="1"/>
        <v>0</v>
      </c>
    </row>
    <row r="17" spans="1:5">
      <c r="A17" s="290">
        <v>2027</v>
      </c>
      <c r="B17" s="91">
        <f>'Pótlási Terv'!AR132</f>
        <v>1484032</v>
      </c>
      <c r="C17" s="291">
        <f t="shared" si="2"/>
        <v>14</v>
      </c>
      <c r="D17" s="292">
        <f t="shared" si="0"/>
        <v>1.9799315994393973</v>
      </c>
      <c r="E17" s="293">
        <f t="shared" si="1"/>
        <v>749537.00441984588</v>
      </c>
    </row>
    <row r="18" spans="1:5">
      <c r="A18" s="290">
        <v>2028</v>
      </c>
      <c r="B18" s="91">
        <f>'Pótlási Terv'!AS132</f>
        <v>49602570</v>
      </c>
      <c r="C18" s="291">
        <f t="shared" si="2"/>
        <v>15</v>
      </c>
      <c r="D18" s="292">
        <f t="shared" si="0"/>
        <v>2.0789281794113679</v>
      </c>
      <c r="E18" s="293">
        <f t="shared" si="1"/>
        <v>23859684.279254217</v>
      </c>
    </row>
    <row r="19" spans="1:5">
      <c r="A19" s="290">
        <v>2029</v>
      </c>
      <c r="B19" s="91">
        <f>'Pótlási Terv'!AT132</f>
        <v>1342857</v>
      </c>
      <c r="C19" s="291">
        <f t="shared" si="2"/>
        <v>16</v>
      </c>
      <c r="D19" s="292">
        <f t="shared" si="0"/>
        <v>2.182874588381936</v>
      </c>
      <c r="E19" s="293">
        <f t="shared" si="1"/>
        <v>615178.26408680575</v>
      </c>
    </row>
    <row r="20" spans="1:5">
      <c r="A20" s="290">
        <v>2030</v>
      </c>
      <c r="B20" s="91">
        <f>'Pótlási Terv'!AU132</f>
        <v>17372429</v>
      </c>
      <c r="C20" s="291">
        <f t="shared" si="2"/>
        <v>17</v>
      </c>
      <c r="D20" s="292">
        <f t="shared" si="0"/>
        <v>2.2920183178010332</v>
      </c>
      <c r="E20" s="293">
        <f t="shared" si="1"/>
        <v>7579533.2284547975</v>
      </c>
    </row>
    <row r="21" spans="1:5">
      <c r="A21" s="290">
        <v>2031</v>
      </c>
      <c r="B21" s="91">
        <f>'Pótlási Terv'!AV132</f>
        <v>9418500</v>
      </c>
      <c r="C21" s="291">
        <f t="shared" si="2"/>
        <v>18</v>
      </c>
      <c r="D21" s="292">
        <f t="shared" si="0"/>
        <v>2.4066192336910848</v>
      </c>
      <c r="E21" s="293">
        <f t="shared" si="1"/>
        <v>3913581.2878693901</v>
      </c>
    </row>
    <row r="22" spans="1:5">
      <c r="A22" s="290">
        <v>2032</v>
      </c>
      <c r="B22" s="91">
        <f>'Pótlási Terv'!AW132</f>
        <v>11769746</v>
      </c>
      <c r="C22" s="291">
        <f t="shared" si="2"/>
        <v>19</v>
      </c>
      <c r="D22" s="292">
        <f t="shared" si="0"/>
        <v>2.526950195375639</v>
      </c>
      <c r="E22" s="293">
        <f t="shared" si="1"/>
        <v>4657688.157660895</v>
      </c>
    </row>
    <row r="23" spans="1:5">
      <c r="A23" s="290">
        <v>2033</v>
      </c>
      <c r="B23" s="91">
        <f>'Pótlási Terv'!AX132</f>
        <v>219260520</v>
      </c>
      <c r="C23" s="291">
        <f t="shared" si="2"/>
        <v>20</v>
      </c>
      <c r="D23" s="292">
        <f t="shared" si="0"/>
        <v>2.6532977051444209</v>
      </c>
      <c r="E23" s="293">
        <f t="shared" si="1"/>
        <v>82636983.997265205</v>
      </c>
    </row>
    <row r="24" spans="1:5">
      <c r="A24" s="290">
        <v>2034</v>
      </c>
      <c r="B24" s="91">
        <f>'Pótlási Terv'!AY132</f>
        <v>3853901.317015334</v>
      </c>
      <c r="C24" s="291">
        <f t="shared" si="2"/>
        <v>21</v>
      </c>
      <c r="D24" s="292">
        <f t="shared" si="0"/>
        <v>2.7859625904016418</v>
      </c>
      <c r="E24" s="293">
        <f t="shared" si="1"/>
        <v>1383328.4518223668</v>
      </c>
    </row>
    <row r="25" spans="1:5">
      <c r="A25" s="290">
        <v>2035</v>
      </c>
      <c r="B25" s="91">
        <f>'Pótlási Terv'!AZ132</f>
        <v>3601000</v>
      </c>
      <c r="C25" s="291">
        <f t="shared" si="2"/>
        <v>22</v>
      </c>
      <c r="D25" s="292">
        <f t="shared" si="0"/>
        <v>2.9252607199217238</v>
      </c>
      <c r="E25" s="293">
        <f t="shared" si="1"/>
        <v>1231001.3857829254</v>
      </c>
    </row>
    <row r="26" spans="1:5">
      <c r="A26" s="290">
        <v>2036</v>
      </c>
      <c r="B26" s="91">
        <f>'Pótlási Terv'!BA132</f>
        <v>21123000</v>
      </c>
      <c r="C26" s="291">
        <f t="shared" si="2"/>
        <v>23</v>
      </c>
      <c r="D26" s="292">
        <f t="shared" si="0"/>
        <v>3.0715237559178106</v>
      </c>
      <c r="E26" s="293">
        <f t="shared" si="1"/>
        <v>6877042.6923454404</v>
      </c>
    </row>
    <row r="27" spans="1:5">
      <c r="A27" s="290">
        <v>2037</v>
      </c>
      <c r="B27" s="91">
        <f>'Pótlási Terv'!BB132</f>
        <v>8309032</v>
      </c>
      <c r="C27" s="291">
        <f t="shared" si="2"/>
        <v>24</v>
      </c>
      <c r="D27" s="292">
        <f t="shared" si="0"/>
        <v>3.2250999437137007</v>
      </c>
      <c r="E27" s="293">
        <f t="shared" si="1"/>
        <v>2576364.1887116698</v>
      </c>
    </row>
    <row r="28" spans="1:5">
      <c r="A28" s="290">
        <v>2038</v>
      </c>
      <c r="B28" s="91">
        <f>'Pótlási Terv'!BC132</f>
        <v>51316856</v>
      </c>
      <c r="C28" s="291">
        <f t="shared" si="2"/>
        <v>25</v>
      </c>
      <c r="D28" s="292">
        <f t="shared" si="0"/>
        <v>3.3863549408993858</v>
      </c>
      <c r="E28" s="293">
        <f t="shared" si="1"/>
        <v>15154009.811614932</v>
      </c>
    </row>
    <row r="29" spans="1:5">
      <c r="A29" s="290">
        <v>2039</v>
      </c>
      <c r="B29" s="91">
        <f>'Pótlási Terv'!BD132</f>
        <v>20428953.229322616</v>
      </c>
      <c r="C29" s="291">
        <f t="shared" si="2"/>
        <v>26</v>
      </c>
      <c r="D29" s="292">
        <f t="shared" si="0"/>
        <v>3.5556726879443552</v>
      </c>
      <c r="E29" s="293">
        <f t="shared" si="1"/>
        <v>5745453.8204789674</v>
      </c>
    </row>
    <row r="30" spans="1:5">
      <c r="A30" s="290">
        <v>2040</v>
      </c>
      <c r="B30" s="91">
        <f>'Pótlási Terv'!BE132</f>
        <v>17372429</v>
      </c>
      <c r="C30" s="291">
        <f t="shared" si="2"/>
        <v>27</v>
      </c>
      <c r="D30" s="292">
        <f t="shared" si="0"/>
        <v>3.7334563223415733</v>
      </c>
      <c r="E30" s="293">
        <f t="shared" si="1"/>
        <v>4653175.9046009807</v>
      </c>
    </row>
    <row r="31" spans="1:5">
      <c r="A31" s="290">
        <v>2041</v>
      </c>
      <c r="B31" s="91">
        <f>'Pótlási Terv'!BF132</f>
        <v>3640000</v>
      </c>
      <c r="C31" s="291">
        <f t="shared" si="2"/>
        <v>28</v>
      </c>
      <c r="D31" s="292">
        <f t="shared" si="0"/>
        <v>3.9201291384586514</v>
      </c>
      <c r="E31" s="293">
        <f t="shared" si="1"/>
        <v>928540.83920082415</v>
      </c>
    </row>
    <row r="32" spans="1:5">
      <c r="A32" s="290">
        <v>2042</v>
      </c>
      <c r="B32" s="91">
        <f>'Pótlási Terv'!BG132</f>
        <v>11769746</v>
      </c>
      <c r="C32" s="291">
        <f t="shared" si="2"/>
        <v>29</v>
      </c>
      <c r="D32" s="292">
        <f t="shared" si="0"/>
        <v>4.1161355953815848</v>
      </c>
      <c r="E32" s="293">
        <f t="shared" si="1"/>
        <v>2859416.4908478651</v>
      </c>
    </row>
    <row r="33" spans="1:5">
      <c r="A33" s="290">
        <v>2043</v>
      </c>
      <c r="B33" s="91">
        <f>'Pótlási Terv'!BH132</f>
        <v>219260520</v>
      </c>
      <c r="C33" s="291">
        <f t="shared" si="2"/>
        <v>30</v>
      </c>
      <c r="D33" s="292">
        <f t="shared" si="0"/>
        <v>4.3219423751506625</v>
      </c>
      <c r="E33" s="293">
        <f t="shared" si="1"/>
        <v>50731939.708556756</v>
      </c>
    </row>
    <row r="34" spans="1:5">
      <c r="A34" s="290">
        <v>2044</v>
      </c>
      <c r="B34" s="91">
        <f>'Pótlási Terv'!BI132</f>
        <v>657143</v>
      </c>
      <c r="C34" s="291">
        <f t="shared" si="2"/>
        <v>31</v>
      </c>
      <c r="D34" s="292">
        <f t="shared" si="0"/>
        <v>4.5380394939081974</v>
      </c>
      <c r="E34" s="293">
        <f t="shared" si="1"/>
        <v>144807.68642100622</v>
      </c>
    </row>
    <row r="35" spans="1:5">
      <c r="A35" s="290">
        <v>2045</v>
      </c>
      <c r="B35" s="91">
        <f>'Pótlási Terv'!BJ132</f>
        <v>3601000</v>
      </c>
      <c r="C35" s="291">
        <f t="shared" si="2"/>
        <v>32</v>
      </c>
      <c r="D35" s="292">
        <f t="shared" si="0"/>
        <v>4.7649414686036069</v>
      </c>
      <c r="E35" s="293">
        <f t="shared" si="1"/>
        <v>755728.06585917901</v>
      </c>
    </row>
    <row r="36" spans="1:5">
      <c r="A36" s="290">
        <v>2046</v>
      </c>
      <c r="B36" s="91">
        <f>'Pótlási Terv'!BK132</f>
        <v>57785000</v>
      </c>
      <c r="C36" s="291">
        <f t="shared" si="2"/>
        <v>33</v>
      </c>
      <c r="D36" s="292">
        <f t="shared" si="0"/>
        <v>5.0031885420337874</v>
      </c>
      <c r="E36" s="293">
        <f t="shared" si="1"/>
        <v>11549634.700856285</v>
      </c>
    </row>
    <row r="37" spans="1:5">
      <c r="A37" s="290">
        <v>2047</v>
      </c>
      <c r="B37" s="91">
        <f>'Pótlási Terv'!BL132</f>
        <v>1484032</v>
      </c>
      <c r="C37" s="291">
        <f t="shared" si="2"/>
        <v>34</v>
      </c>
      <c r="D37" s="292">
        <f t="shared" si="0"/>
        <v>5.2533479691354765</v>
      </c>
      <c r="E37" s="293">
        <f t="shared" si="1"/>
        <v>282492.61398997362</v>
      </c>
    </row>
    <row r="38" spans="1:5">
      <c r="A38" s="290">
        <v>2048</v>
      </c>
      <c r="B38" s="91">
        <f>'Pótlási Terv'!BM132</f>
        <v>255777542.01472634</v>
      </c>
      <c r="C38" s="291">
        <f t="shared" si="2"/>
        <v>35</v>
      </c>
      <c r="D38" s="292">
        <f t="shared" si="0"/>
        <v>5.5160153675922512</v>
      </c>
      <c r="E38" s="293">
        <f t="shared" si="1"/>
        <v>46369983.578630529</v>
      </c>
    </row>
    <row r="39" spans="1:5">
      <c r="A39" s="290">
        <v>2049</v>
      </c>
      <c r="B39" s="91">
        <f>'Pótlási Terv'!BN132</f>
        <v>5861286</v>
      </c>
      <c r="C39" s="291">
        <f t="shared" si="2"/>
        <v>36</v>
      </c>
      <c r="D39" s="292">
        <f t="shared" si="0"/>
        <v>5.791816135971863</v>
      </c>
      <c r="E39" s="293">
        <f t="shared" si="1"/>
        <v>1011994.4871172054</v>
      </c>
    </row>
    <row r="40" spans="1:5">
      <c r="A40" s="290">
        <v>2050</v>
      </c>
      <c r="B40" s="91">
        <f>'Pótlási Terv'!BO132</f>
        <v>80004523</v>
      </c>
      <c r="C40" s="291">
        <f t="shared" si="2"/>
        <v>37</v>
      </c>
      <c r="D40" s="292">
        <f t="shared" si="0"/>
        <v>6.0814069427704567</v>
      </c>
      <c r="E40" s="293">
        <f t="shared" si="1"/>
        <v>13155594.380196664</v>
      </c>
    </row>
    <row r="41" spans="1:5">
      <c r="A41" s="290">
        <v>2051</v>
      </c>
      <c r="B41" s="91">
        <f>'Pótlási Terv'!BP132</f>
        <v>3640000</v>
      </c>
      <c r="C41" s="291">
        <f t="shared" si="2"/>
        <v>38</v>
      </c>
      <c r="D41" s="292">
        <f t="shared" si="0"/>
        <v>6.3854772899089784</v>
      </c>
      <c r="E41" s="293">
        <f t="shared" si="1"/>
        <v>570043.52763924503</v>
      </c>
    </row>
    <row r="42" spans="1:5">
      <c r="A42" s="290">
        <v>2052</v>
      </c>
      <c r="B42" s="91">
        <f>'Pótlási Terv'!BQ132</f>
        <v>11769746</v>
      </c>
      <c r="C42" s="291">
        <f t="shared" si="2"/>
        <v>39</v>
      </c>
      <c r="D42" s="292">
        <f t="shared" si="0"/>
        <v>6.7047511544044287</v>
      </c>
      <c r="E42" s="293">
        <f t="shared" si="1"/>
        <v>1755433.6811245137</v>
      </c>
    </row>
    <row r="43" spans="1:5">
      <c r="A43" s="290">
        <v>2053</v>
      </c>
      <c r="B43" s="91">
        <f>'Pótlási Terv'!BR132</f>
        <v>272759432</v>
      </c>
      <c r="C43" s="291">
        <f t="shared" si="2"/>
        <v>40</v>
      </c>
      <c r="D43" s="292">
        <f t="shared" si="0"/>
        <v>7.0399887121246492</v>
      </c>
      <c r="E43" s="293">
        <f t="shared" si="1"/>
        <v>38744299.622276232</v>
      </c>
    </row>
    <row r="44" spans="1:5">
      <c r="A44" s="290">
        <v>2054</v>
      </c>
      <c r="B44" s="91">
        <f>'Pótlási Terv'!BS132</f>
        <v>657143</v>
      </c>
      <c r="C44" s="291">
        <f t="shared" si="2"/>
        <v>41</v>
      </c>
      <c r="D44" s="292">
        <f t="shared" si="0"/>
        <v>7.3919881477308822</v>
      </c>
      <c r="E44" s="293">
        <f t="shared" si="1"/>
        <v>88899.357908429971</v>
      </c>
    </row>
    <row r="45" spans="1:5">
      <c r="A45" s="290">
        <v>2055</v>
      </c>
      <c r="B45" s="91">
        <f>'Pótlási Terv'!BT132</f>
        <v>3601000</v>
      </c>
      <c r="C45" s="291">
        <f t="shared" si="2"/>
        <v>42</v>
      </c>
      <c r="D45" s="292">
        <f t="shared" si="0"/>
        <v>7.7615875551174263</v>
      </c>
      <c r="E45" s="293">
        <f t="shared" si="1"/>
        <v>463951.47570367384</v>
      </c>
    </row>
    <row r="46" spans="1:5" hidden="1">
      <c r="A46" s="290">
        <v>2056</v>
      </c>
      <c r="B46" s="91">
        <f>'Pótlási Terv'!BU132</f>
        <v>0</v>
      </c>
      <c r="C46" s="291">
        <f t="shared" si="2"/>
        <v>43</v>
      </c>
      <c r="D46" s="292">
        <f t="shared" si="0"/>
        <v>8.1496669328732985</v>
      </c>
      <c r="E46" s="293">
        <f t="shared" si="1"/>
        <v>0</v>
      </c>
    </row>
    <row r="47" spans="1:5">
      <c r="A47" s="290">
        <v>2057</v>
      </c>
      <c r="B47" s="91">
        <f>'Pótlási Terv'!BV132</f>
        <v>1484032</v>
      </c>
      <c r="C47" s="291">
        <f t="shared" si="2"/>
        <v>44</v>
      </c>
      <c r="D47" s="292">
        <f t="shared" si="0"/>
        <v>8.5571502795169625</v>
      </c>
      <c r="E47" s="293">
        <f t="shared" si="1"/>
        <v>173425.95975581853</v>
      </c>
    </row>
    <row r="48" spans="1:5">
      <c r="A48" s="290">
        <v>2058</v>
      </c>
      <c r="B48" s="91">
        <f>'Pótlási Terv'!BW132</f>
        <v>55688284</v>
      </c>
      <c r="C48" s="291">
        <f t="shared" si="2"/>
        <v>45</v>
      </c>
      <c r="D48" s="292">
        <f t="shared" si="0"/>
        <v>8.9850077934928123</v>
      </c>
      <c r="E48" s="293">
        <f t="shared" si="1"/>
        <v>6197911.5967301633</v>
      </c>
    </row>
    <row r="49" spans="1:5">
      <c r="A49" s="290">
        <v>2059</v>
      </c>
      <c r="B49" s="91">
        <f>'Pótlási Terv'!BX132</f>
        <v>1342857</v>
      </c>
      <c r="C49" s="291">
        <f t="shared" si="2"/>
        <v>46</v>
      </c>
      <c r="D49" s="292">
        <f t="shared" si="0"/>
        <v>9.4342581831674508</v>
      </c>
      <c r="E49" s="293">
        <f t="shared" si="1"/>
        <v>142338.37721294482</v>
      </c>
    </row>
    <row r="50" spans="1:5">
      <c r="A50" s="290">
        <v>2060</v>
      </c>
      <c r="B50" s="91">
        <f>'Pótlási Terv'!BY132</f>
        <v>17372429</v>
      </c>
      <c r="C50" s="291">
        <f t="shared" si="2"/>
        <v>47</v>
      </c>
      <c r="D50" s="292">
        <f t="shared" si="0"/>
        <v>9.9059710923258262</v>
      </c>
      <c r="E50" s="293">
        <f t="shared" si="1"/>
        <v>1753733.0604021703</v>
      </c>
    </row>
    <row r="51" spans="1:5">
      <c r="A51" s="290">
        <v>2061</v>
      </c>
      <c r="B51" s="91">
        <f>'Pótlási Terv'!BZ132</f>
        <v>3640000</v>
      </c>
      <c r="C51" s="291">
        <f t="shared" si="2"/>
        <v>48</v>
      </c>
      <c r="D51" s="292">
        <f t="shared" si="0"/>
        <v>10.401269646942117</v>
      </c>
      <c r="E51" s="293">
        <f t="shared" si="1"/>
        <v>349957.27671286056</v>
      </c>
    </row>
    <row r="52" spans="1:5">
      <c r="A52" s="290">
        <v>2062</v>
      </c>
      <c r="B52" s="91">
        <f>'Pótlási Terv'!CA132</f>
        <v>11769746</v>
      </c>
      <c r="C52" s="291">
        <f t="shared" si="2"/>
        <v>49</v>
      </c>
      <c r="D52" s="292">
        <f t="shared" si="0"/>
        <v>10.921333129289224</v>
      </c>
      <c r="E52" s="293">
        <f t="shared" si="1"/>
        <v>1077684.002554182</v>
      </c>
    </row>
    <row r="53" spans="1:5" ht="13.5" thickBot="1">
      <c r="A53" s="294">
        <v>2063</v>
      </c>
      <c r="B53" s="295">
        <f>'Pótlási Terv'!CB132</f>
        <v>1754924133</v>
      </c>
      <c r="C53" s="296">
        <f t="shared" si="2"/>
        <v>50</v>
      </c>
      <c r="D53" s="297">
        <f t="shared" si="0"/>
        <v>11.467399785753685</v>
      </c>
      <c r="E53" s="298">
        <f t="shared" si="1"/>
        <v>153035924.95137373</v>
      </c>
    </row>
    <row r="54" spans="1:5" ht="13.5" thickBot="1"/>
    <row r="55" spans="1:5" ht="13.5" thickBot="1">
      <c r="B55" s="15">
        <f>SUM(B3:B53)</f>
        <v>3527733859.5610642</v>
      </c>
      <c r="C55" s="299">
        <f t="shared" ref="C55:E55" si="3">SUM(C3:C53)</f>
        <v>1275</v>
      </c>
      <c r="D55" s="299">
        <f t="shared" si="3"/>
        <v>220.81539550082729</v>
      </c>
      <c r="E55" s="16">
        <f t="shared" si="3"/>
        <v>698149418.52207005</v>
      </c>
    </row>
  </sheetData>
  <sheetProtection password="EA18" sheet="1" objects="1" scenarios="1"/>
  <mergeCells count="2">
    <mergeCell ref="A1:A2"/>
    <mergeCell ref="B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Pótlási Terv</vt:lpstr>
      <vt:lpstr>Pótlási szükségletek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Vituska</dc:creator>
  <cp:lastModifiedBy>Fábián Mihály</cp:lastModifiedBy>
  <cp:lastPrinted>2013-02-27T10:24:19Z</cp:lastPrinted>
  <dcterms:created xsi:type="dcterms:W3CDTF">2013-02-07T16:52:07Z</dcterms:created>
  <dcterms:modified xsi:type="dcterms:W3CDTF">2015-07-16T14:26:15Z</dcterms:modified>
</cp:coreProperties>
</file>